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300" windowWidth="15480" windowHeight="8640" activeTab="1"/>
  </bookViews>
  <sheets>
    <sheet name="список РАФ " sheetId="1" r:id="rId1"/>
    <sheet name="результаты РАФ " sheetId="2" r:id="rId2"/>
    <sheet name="список участников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'результаты РАФ '!$D$14:$J$14</definedName>
  </definedNames>
  <calcPr fullCalcOnLoad="1"/>
</workbook>
</file>

<file path=xl/sharedStrings.xml><?xml version="1.0" encoding="utf-8"?>
<sst xmlns="http://schemas.openxmlformats.org/spreadsheetml/2006/main" count="49" uniqueCount="32">
  <si>
    <t>СПИСОК ДОПУЩЕННЫХ КОМАНД</t>
  </si>
  <si>
    <t>Дата и время публикации:</t>
  </si>
  <si>
    <t>№ п/п</t>
  </si>
  <si>
    <t>Название команды/регион регистрации</t>
  </si>
  <si>
    <t>№ св. о регистрации</t>
  </si>
  <si>
    <t>Состав команды</t>
  </si>
  <si>
    <t>№ лицензии водителей</t>
  </si>
  <si>
    <t>Заявитель</t>
  </si>
  <si>
    <t>№ лицензии заявителя</t>
  </si>
  <si>
    <t>КРОСС</t>
  </si>
  <si>
    <t>Результаты</t>
  </si>
  <si>
    <t>Итоговое место</t>
  </si>
  <si>
    <t>Доп. Данные</t>
  </si>
  <si>
    <t>личные</t>
  </si>
  <si>
    <t>командные</t>
  </si>
  <si>
    <t>Ст.№</t>
  </si>
  <si>
    <t>Ст.
№</t>
  </si>
  <si>
    <t>Супер-1600</t>
  </si>
  <si>
    <t>ИТОГОВЫЙ ПРОТОКОЛ КОМАНДНЫХ РЕЗУЛЬТАТОВ</t>
  </si>
  <si>
    <t>ст №</t>
  </si>
  <si>
    <t xml:space="preserve">лицензия </t>
  </si>
  <si>
    <t>ДЮСТ В.Пышма</t>
  </si>
  <si>
    <t>Баранов Дмитрий</t>
  </si>
  <si>
    <t>Viatti</t>
  </si>
  <si>
    <t>Рычков Юрий</t>
  </si>
  <si>
    <t>Д2Н</t>
  </si>
  <si>
    <t>Тихонов Александр</t>
  </si>
  <si>
    <t>Тюрин Виталий</t>
  </si>
  <si>
    <t>Шемякин Иорь</t>
  </si>
  <si>
    <t>Шестаков Александр</t>
  </si>
  <si>
    <t>Трушков Михаил</t>
  </si>
  <si>
    <t>Д161275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</si>
</sst>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9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44" fillId="30" borderId="0" xfId="0" applyFont="1" applyFill="1" applyBorder="1" applyAlignment="1">
      <alignment vertical="center"/>
    </xf>
    <xf numFmtId="0" fontId="36" fillId="3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10" xfId="0" applyFont="1" applyBorder="1" applyAlignment="1">
      <alignment vertical="center"/>
    </xf>
    <xf numFmtId="0" fontId="35" fillId="31" borderId="11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Alignment="1">
      <alignment vertical="center"/>
    </xf>
    <xf numFmtId="0" fontId="44" fillId="30" borderId="21" xfId="0" applyFont="1" applyFill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0" fontId="44" fillId="30" borderId="22" xfId="0" applyFont="1" applyFill="1" applyBorder="1" applyAlignment="1">
      <alignment horizontal="left" vertical="center"/>
    </xf>
    <xf numFmtId="0" fontId="44" fillId="30" borderId="21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 vertical="center"/>
    </xf>
    <xf numFmtId="0" fontId="35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/>
    </xf>
    <xf numFmtId="0" fontId="48" fillId="0" borderId="0" xfId="0" applyFont="1" applyAlignment="1">
      <alignment vertical="center"/>
    </xf>
    <xf numFmtId="14" fontId="3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69" fontId="0" fillId="0" borderId="14" xfId="0" applyNumberFormat="1" applyBorder="1" applyAlignment="1">
      <alignment vertical="center"/>
    </xf>
    <xf numFmtId="0" fontId="49" fillId="0" borderId="0" xfId="0" applyFont="1" applyAlignment="1">
      <alignment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28" borderId="0" xfId="0" applyFont="1" applyFill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0" fillId="0" borderId="30" xfId="0" applyNumberFormat="1" applyBorder="1" applyAlignment="1">
      <alignment/>
    </xf>
    <xf numFmtId="1" fontId="0" fillId="0" borderId="30" xfId="0" applyNumberFormat="1" applyBorder="1" applyAlignment="1">
      <alignment horizontal="left"/>
    </xf>
    <xf numFmtId="0" fontId="35" fillId="31" borderId="33" xfId="0" applyFont="1" applyFill="1" applyBorder="1" applyAlignment="1">
      <alignment/>
    </xf>
    <xf numFmtId="0" fontId="35" fillId="31" borderId="33" xfId="0" applyFont="1" applyFill="1" applyBorder="1" applyAlignment="1">
      <alignment vertical="center"/>
    </xf>
    <xf numFmtId="0" fontId="26" fillId="31" borderId="33" xfId="0" applyFont="1" applyFill="1" applyBorder="1" applyAlignment="1">
      <alignment vertical="center"/>
    </xf>
    <xf numFmtId="0" fontId="44" fillId="0" borderId="26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3" fillId="0" borderId="26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36" fillId="30" borderId="14" xfId="0" applyFont="1" applyFill="1" applyBorder="1" applyAlignment="1">
      <alignment vertical="center"/>
    </xf>
    <xf numFmtId="0" fontId="36" fillId="3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" fontId="35" fillId="31" borderId="3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5" fillId="31" borderId="33" xfId="0" applyNumberFormat="1" applyFont="1" applyFill="1" applyBorder="1" applyAlignment="1">
      <alignment vertical="center"/>
    </xf>
    <xf numFmtId="1" fontId="26" fillId="31" borderId="33" xfId="0" applyNumberFormat="1" applyFont="1" applyFill="1" applyBorder="1" applyAlignment="1">
      <alignment vertical="center"/>
    </xf>
    <xf numFmtId="1" fontId="0" fillId="0" borderId="36" xfId="0" applyNumberFormat="1" applyBorder="1" applyAlignment="1">
      <alignment/>
    </xf>
    <xf numFmtId="1" fontId="35" fillId="0" borderId="20" xfId="0" applyNumberFormat="1" applyFont="1" applyFill="1" applyBorder="1" applyAlignment="1">
      <alignment horizontal="center" vertical="center"/>
    </xf>
    <xf numFmtId="1" fontId="35" fillId="0" borderId="23" xfId="0" applyNumberFormat="1" applyFont="1" applyFill="1" applyBorder="1" applyAlignment="1">
      <alignment horizontal="center" vertical="center"/>
    </xf>
    <xf numFmtId="1" fontId="35" fillId="0" borderId="25" xfId="0" applyNumberFormat="1" applyFont="1" applyFill="1" applyBorder="1" applyAlignment="1">
      <alignment horizontal="center" vertical="center"/>
    </xf>
    <xf numFmtId="1" fontId="35" fillId="0" borderId="31" xfId="0" applyNumberFormat="1" applyFont="1" applyFill="1" applyBorder="1" applyAlignment="1">
      <alignment horizontal="center" vertical="center"/>
    </xf>
    <xf numFmtId="1" fontId="36" fillId="30" borderId="13" xfId="0" applyNumberFormat="1" applyFont="1" applyFill="1" applyBorder="1" applyAlignment="1">
      <alignment vertical="center"/>
    </xf>
    <xf numFmtId="1" fontId="35" fillId="0" borderId="32" xfId="0" applyNumberFormat="1" applyFont="1" applyBorder="1" applyAlignment="1">
      <alignment horizontal="left" vertical="center"/>
    </xf>
    <xf numFmtId="1" fontId="36" fillId="30" borderId="0" xfId="0" applyNumberFormat="1" applyFont="1" applyFill="1" applyBorder="1" applyAlignment="1">
      <alignment vertical="center"/>
    </xf>
    <xf numFmtId="1" fontId="35" fillId="0" borderId="28" xfId="0" applyNumberFormat="1" applyFont="1" applyBorder="1" applyAlignment="1">
      <alignment horizontal="left" vertical="center"/>
    </xf>
    <xf numFmtId="1" fontId="36" fillId="30" borderId="14" xfId="0" applyNumberFormat="1" applyFont="1" applyFill="1" applyBorder="1" applyAlignment="1">
      <alignment vertical="center"/>
    </xf>
    <xf numFmtId="1" fontId="35" fillId="0" borderId="29" xfId="0" applyNumberFormat="1" applyFont="1" applyBorder="1" applyAlignment="1">
      <alignment horizontal="left" vertical="center"/>
    </xf>
    <xf numFmtId="0" fontId="35" fillId="0" borderId="37" xfId="0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52" fillId="0" borderId="37" xfId="0" applyFont="1" applyBorder="1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8" fillId="0" borderId="1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5" fillId="0" borderId="12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35" fillId="0" borderId="3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fgColor theme="0"/>
        </patternFill>
      </fill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2</xdr:col>
      <xdr:colOff>409575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371475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40;&#1047;&#1048;&#1057;\&#1044;&#1040;&#1053;&#1053;&#1067;&#10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1;&#1087;&#1077;&#1088;-16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2&#10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2-&#1050;&#1083;&#1072;&#1089;&#1089;&#1080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7;-&#1089;&#1087;&#1088;&#1080;&#1085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7;-&#1102;&#1085;&#1080;&#1086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7;-&#1084;&#1080;&#1085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2-&#1102;&#1085;&#1080;&#1086;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АВТОМОБИЛЬ "/>
      <sheetName val="Персональные данные"/>
      <sheetName val="Судьи"/>
      <sheetName val="Судьи для отчета"/>
      <sheetName val="соревнования"/>
      <sheetName val="Отчет врача"/>
      <sheetName val="Командная заявка"/>
      <sheetName val="информ. бюллетень"/>
      <sheetName val="медопрос"/>
    </sheetNames>
    <sheetDataSet>
      <sheetData sheetId="3">
        <row r="3">
          <cell r="B3" t="str">
            <v>Белых А.</v>
          </cell>
          <cell r="F3" t="str">
            <v>Алапаевск</v>
          </cell>
        </row>
        <row r="4">
          <cell r="B4" t="str">
            <v>Береснев В.</v>
          </cell>
          <cell r="F4" t="str">
            <v>Ирбит</v>
          </cell>
        </row>
        <row r="5">
          <cell r="B5" t="str">
            <v>Бурков О.</v>
          </cell>
          <cell r="D5" t="str">
            <v>ССВК</v>
          </cell>
          <cell r="E5" t="str">
            <v>аккр. №150015</v>
          </cell>
          <cell r="F5" t="str">
            <v>Екатеринбург</v>
          </cell>
        </row>
        <row r="6">
          <cell r="B6" t="str">
            <v>Васильев А.</v>
          </cell>
          <cell r="D6" t="str">
            <v>СС1К</v>
          </cell>
          <cell r="F6" t="str">
            <v>Екатеринбург</v>
          </cell>
        </row>
        <row r="7">
          <cell r="B7" t="str">
            <v>Власов Б.</v>
          </cell>
          <cell r="F7" t="str">
            <v>Екатеринбург</v>
          </cell>
        </row>
        <row r="8">
          <cell r="B8" t="str">
            <v>Володькин М.</v>
          </cell>
          <cell r="C8" t="str">
            <v>Офицер по связи с участниками</v>
          </cell>
          <cell r="E8" t="str">
            <v>аккр. №150103</v>
          </cell>
          <cell r="F8" t="str">
            <v>Первоуральск</v>
          </cell>
        </row>
        <row r="9">
          <cell r="B9" t="str">
            <v>Гараев Е.</v>
          </cell>
          <cell r="E9" t="str">
            <v>аккр. №150075</v>
          </cell>
          <cell r="F9" t="str">
            <v>Первоуральск</v>
          </cell>
        </row>
        <row r="10">
          <cell r="B10" t="str">
            <v>Гилев А.</v>
          </cell>
          <cell r="D10" t="str">
            <v>СС3К</v>
          </cell>
          <cell r="E10" t="str">
            <v>аккр. №150018</v>
          </cell>
          <cell r="F10" t="str">
            <v>Алапаевск</v>
          </cell>
        </row>
        <row r="11">
          <cell r="B11" t="str">
            <v>Дружинин С.</v>
          </cell>
          <cell r="D11" t="str">
            <v>СС1К</v>
          </cell>
          <cell r="E11" t="str">
            <v>аккр. №150085</v>
          </cell>
          <cell r="F11" t="str">
            <v>Екатеринбург</v>
          </cell>
        </row>
        <row r="12">
          <cell r="B12" t="str">
            <v>Жуков А.</v>
          </cell>
          <cell r="D12" t="str">
            <v>ССВК</v>
          </cell>
          <cell r="E12" t="str">
            <v>аккр. №152015</v>
          </cell>
          <cell r="F12" t="str">
            <v>Москва</v>
          </cell>
        </row>
        <row r="13">
          <cell r="B13" t="str">
            <v>Зубарев А.</v>
          </cell>
          <cell r="D13" t="str">
            <v>СС1К</v>
          </cell>
          <cell r="E13" t="str">
            <v>аккр. №152598</v>
          </cell>
          <cell r="F13" t="str">
            <v>Екатеринбург</v>
          </cell>
        </row>
        <row r="14">
          <cell r="B14" t="str">
            <v>Иванов В.</v>
          </cell>
          <cell r="F14" t="str">
            <v>Тюмень</v>
          </cell>
        </row>
        <row r="15">
          <cell r="B15" t="str">
            <v>Каржавин В.</v>
          </cell>
          <cell r="E15" t="str">
            <v>аккр. №152405</v>
          </cell>
          <cell r="F15" t="str">
            <v>В.Салда</v>
          </cell>
        </row>
        <row r="16">
          <cell r="B16" t="str">
            <v>Кравченко И.</v>
          </cell>
          <cell r="D16" t="str">
            <v>CC1К</v>
          </cell>
          <cell r="F16" t="str">
            <v>Екатеринбург</v>
          </cell>
        </row>
        <row r="17">
          <cell r="B17" t="str">
            <v>Кузнецов Д.</v>
          </cell>
          <cell r="D17" t="str">
            <v>СС1К</v>
          </cell>
          <cell r="E17" t="str">
            <v>аккр. № 152167</v>
          </cell>
          <cell r="F17" t="str">
            <v>Златоуст</v>
          </cell>
        </row>
        <row r="18">
          <cell r="B18" t="str">
            <v>Кукарцев В.</v>
          </cell>
          <cell r="D18" t="str">
            <v>СС2К</v>
          </cell>
          <cell r="E18" t="str">
            <v>аккр. № 150071</v>
          </cell>
          <cell r="F18" t="str">
            <v>Екатеринбург</v>
          </cell>
        </row>
        <row r="19">
          <cell r="B19" t="str">
            <v>Летунов В.</v>
          </cell>
          <cell r="D19" t="str">
            <v>CC1К</v>
          </cell>
          <cell r="F19" t="str">
            <v>Курган</v>
          </cell>
        </row>
        <row r="20">
          <cell r="B20" t="str">
            <v>Мелехин П.</v>
          </cell>
          <cell r="C20" t="str">
            <v>Комиссар по безопасности </v>
          </cell>
          <cell r="E20" t="str">
            <v>аккр. №150082</v>
          </cell>
          <cell r="F20" t="str">
            <v>Первоуральск</v>
          </cell>
        </row>
        <row r="21">
          <cell r="B21" t="str">
            <v>Миралеев Д.</v>
          </cell>
          <cell r="F21" t="str">
            <v>Тюмень</v>
          </cell>
        </row>
        <row r="22">
          <cell r="B22" t="str">
            <v>Наквасин С.</v>
          </cell>
          <cell r="F22" t="str">
            <v>Екатеринбург</v>
          </cell>
        </row>
        <row r="23">
          <cell r="B23" t="str">
            <v>Немытов С.</v>
          </cell>
          <cell r="F23" t="str">
            <v>Тюмень</v>
          </cell>
        </row>
        <row r="24">
          <cell r="B24" t="str">
            <v>Попов Ю.</v>
          </cell>
          <cell r="C24" t="str">
            <v>Спортивный комиссар</v>
          </cell>
          <cell r="D24" t="str">
            <v>ССВК</v>
          </cell>
          <cell r="E24" t="str">
            <v>аккр. №150003</v>
          </cell>
          <cell r="F24" t="str">
            <v>Первоуральск</v>
          </cell>
        </row>
        <row r="25">
          <cell r="B25" t="str">
            <v>Промышленникова Е.</v>
          </cell>
          <cell r="C25" t="str">
            <v>Секретарь КСК</v>
          </cell>
          <cell r="D25" t="str">
            <v>CC1К</v>
          </cell>
          <cell r="E25" t="str">
            <v>аккр. №150032</v>
          </cell>
          <cell r="F25" t="str">
            <v>Первоуральск</v>
          </cell>
        </row>
        <row r="26">
          <cell r="B26" t="str">
            <v>Саламатова Т.</v>
          </cell>
          <cell r="F26" t="str">
            <v>Новоуральск</v>
          </cell>
        </row>
        <row r="27">
          <cell r="B27" t="str">
            <v>Сергеев Л.</v>
          </cell>
          <cell r="D27" t="str">
            <v>CC1К</v>
          </cell>
          <cell r="E27" t="str">
            <v>аккр. №152373</v>
          </cell>
          <cell r="F27" t="str">
            <v>Курган</v>
          </cell>
        </row>
        <row r="28">
          <cell r="B28" t="str">
            <v>Скоморохов Е.</v>
          </cell>
          <cell r="D28" t="str">
            <v>СС2К</v>
          </cell>
          <cell r="F28" t="str">
            <v>Алапаевск</v>
          </cell>
        </row>
        <row r="29">
          <cell r="B29" t="str">
            <v>Соколов В.</v>
          </cell>
          <cell r="F29" t="str">
            <v>Тюмень</v>
          </cell>
        </row>
        <row r="30">
          <cell r="B30" t="str">
            <v>Соколов К.</v>
          </cell>
          <cell r="F30" t="str">
            <v>Екатеринбург</v>
          </cell>
        </row>
        <row r="31">
          <cell r="B31" t="str">
            <v>Тихонов К.</v>
          </cell>
          <cell r="C31" t="str">
            <v>Ст. судья старта и фальстарта</v>
          </cell>
          <cell r="D31" t="str">
            <v>CC1К</v>
          </cell>
          <cell r="E31" t="str">
            <v>аккр. №150037</v>
          </cell>
          <cell r="F31" t="str">
            <v>Екатеринбург</v>
          </cell>
        </row>
        <row r="32">
          <cell r="B32" t="str">
            <v>Торопов П.</v>
          </cell>
          <cell r="D32" t="str">
            <v>ССВК</v>
          </cell>
          <cell r="E32" t="str">
            <v>аккр. №150006</v>
          </cell>
          <cell r="F32" t="str">
            <v>Екатеринбург</v>
          </cell>
        </row>
        <row r="33">
          <cell r="B33" t="str">
            <v>Фабрициус А.</v>
          </cell>
          <cell r="F33" t="str">
            <v>Омск</v>
          </cell>
        </row>
        <row r="34">
          <cell r="B34" t="str">
            <v>Федоров П.</v>
          </cell>
          <cell r="C34" t="str">
            <v>Технический комиссар</v>
          </cell>
          <cell r="D34" t="str">
            <v>СС1К</v>
          </cell>
          <cell r="E34" t="str">
            <v>аккр. №151918</v>
          </cell>
          <cell r="F34" t="str">
            <v>Москва</v>
          </cell>
        </row>
        <row r="35">
          <cell r="B35" t="str">
            <v>Федяков Д.</v>
          </cell>
          <cell r="E35" t="str">
            <v>аккр. №150011</v>
          </cell>
          <cell r="F35" t="str">
            <v>Екатеринбург</v>
          </cell>
        </row>
        <row r="36">
          <cell r="B36" t="str">
            <v>Фомичев Е.</v>
          </cell>
          <cell r="D36" t="str">
            <v>ССВК</v>
          </cell>
          <cell r="E36" t="str">
            <v>аккр. №150004</v>
          </cell>
          <cell r="F36" t="str">
            <v>Екатеринбург</v>
          </cell>
        </row>
        <row r="37">
          <cell r="B37" t="str">
            <v>Хабаров А.</v>
          </cell>
          <cell r="D37" t="str">
            <v>CC1К</v>
          </cell>
          <cell r="E37" t="str">
            <v>аккр. №150033</v>
          </cell>
          <cell r="F37" t="str">
            <v>Екатеринбург</v>
          </cell>
        </row>
        <row r="38">
          <cell r="B38" t="str">
            <v>Хаиров М.</v>
          </cell>
          <cell r="D38" t="str">
            <v>ССВК</v>
          </cell>
          <cell r="E38" t="str">
            <v>аккр. №151329</v>
          </cell>
          <cell r="F38" t="str">
            <v>Тольятти</v>
          </cell>
        </row>
        <row r="39">
          <cell r="B39" t="str">
            <v>Чанчиков А.</v>
          </cell>
          <cell r="E39" t="str">
            <v>аккр. №150048</v>
          </cell>
          <cell r="F39" t="str">
            <v>Н.Салда</v>
          </cell>
        </row>
        <row r="40">
          <cell r="B40" t="str">
            <v>Чукин Г.</v>
          </cell>
          <cell r="C40" t="str">
            <v>Судья финиша</v>
          </cell>
          <cell r="F40" t="str">
            <v>Екатеринбург</v>
          </cell>
        </row>
        <row r="41">
          <cell r="B41" t="str">
            <v>Шарипов Е.</v>
          </cell>
          <cell r="C41" t="str">
            <v>Хронеметрист</v>
          </cell>
          <cell r="D41" t="str">
            <v>CC1К</v>
          </cell>
          <cell r="E41" t="str">
            <v>аккр. №150036</v>
          </cell>
          <cell r="F41" t="str">
            <v>Первоуральск</v>
          </cell>
        </row>
        <row r="42">
          <cell r="B42" t="str">
            <v>Шарипов И.</v>
          </cell>
          <cell r="C42" t="str">
            <v>Гл. хронометрист</v>
          </cell>
          <cell r="D42" t="str">
            <v>CC1К</v>
          </cell>
          <cell r="E42" t="str">
            <v>аккр. №150034</v>
          </cell>
          <cell r="F42" t="str">
            <v>Первоуральск</v>
          </cell>
        </row>
        <row r="43">
          <cell r="B43" t="str">
            <v>Шарипова Л.</v>
          </cell>
          <cell r="C43" t="str">
            <v>Главный секретарь</v>
          </cell>
          <cell r="D43" t="str">
            <v>CC1К</v>
          </cell>
          <cell r="E43" t="str">
            <v>аккр. №150035</v>
          </cell>
          <cell r="F43" t="str">
            <v>Первоуральск</v>
          </cell>
        </row>
        <row r="44">
          <cell r="B44" t="str">
            <v>Шепет А.</v>
          </cell>
          <cell r="F44" t="str">
            <v>Омск</v>
          </cell>
        </row>
        <row r="45">
          <cell r="B45" t="str">
            <v>Шмотьев С.</v>
          </cell>
          <cell r="D45" t="str">
            <v>CC1К</v>
          </cell>
          <cell r="E45" t="str">
            <v>аккр. №150009</v>
          </cell>
          <cell r="F45" t="str">
            <v>Алапаевск</v>
          </cell>
        </row>
        <row r="46">
          <cell r="B46" t="str">
            <v>Яковлев М.</v>
          </cell>
          <cell r="D46" t="str">
            <v>ССIК</v>
          </cell>
          <cell r="E46" t="str">
            <v>аккр. №151006</v>
          </cell>
          <cell r="F46" t="str">
            <v>Ставрополь</v>
          </cell>
        </row>
        <row r="47">
          <cell r="B47" t="str">
            <v>Яровенко В.</v>
          </cell>
          <cell r="C47" t="str">
            <v>Руководитель гонки</v>
          </cell>
          <cell r="D47" t="str">
            <v>ССВК</v>
          </cell>
          <cell r="E47" t="str">
            <v>аккр. №150961</v>
          </cell>
          <cell r="F47" t="str">
            <v>Арамиль</v>
          </cell>
        </row>
      </sheetData>
      <sheetData sheetId="5">
        <row r="2">
          <cell r="E2" t="str">
            <v>Руководитель гонки/Гл.судья     </v>
          </cell>
          <cell r="G2" t="str">
            <v>Спортивный комиссар   </v>
          </cell>
          <cell r="H2" t="str">
            <v>Спортивный комиссар   </v>
          </cell>
          <cell r="I2" t="str">
            <v>Спортивный комиссар   </v>
          </cell>
          <cell r="J2" t="str">
            <v>Гл. секретарь                 </v>
          </cell>
        </row>
        <row r="3">
          <cell r="A3" t="str">
            <v>Супер-1600</v>
          </cell>
          <cell r="B3" t="str">
            <v>8 этап Чемпиона России по кроссу</v>
          </cell>
          <cell r="C3" t="str">
            <v>Алапаевск</v>
          </cell>
          <cell r="D3" t="str">
            <v>24-25.09.2016</v>
          </cell>
          <cell r="E3" t="str">
            <v>Дружинин С.</v>
          </cell>
          <cell r="F3" t="str">
            <v>Кукарцев В.</v>
          </cell>
          <cell r="G3" t="str">
            <v>Федоров П.</v>
          </cell>
          <cell r="H3" t="str">
            <v>Фомичев Е.</v>
          </cell>
          <cell r="I3" t="str">
            <v>Попов Ю.</v>
          </cell>
          <cell r="J3" t="str">
            <v>Шарипов И.</v>
          </cell>
          <cell r="L3" t="str">
            <v>1660751811Л</v>
          </cell>
        </row>
        <row r="4">
          <cell r="A4" t="str">
            <v>Д2Н</v>
          </cell>
          <cell r="B4" t="str">
            <v>8 этап Чемпиона России по кроссу</v>
          </cell>
          <cell r="C4" t="str">
            <v>Алапаевск</v>
          </cell>
          <cell r="D4" t="str">
            <v>24-25.09.2016</v>
          </cell>
          <cell r="E4" t="str">
            <v>Дружинин С.</v>
          </cell>
          <cell r="F4" t="str">
            <v>Кукарцев В.</v>
          </cell>
          <cell r="G4" t="str">
            <v>Федоров П.</v>
          </cell>
          <cell r="H4" t="str">
            <v>Фомичев Е.</v>
          </cell>
          <cell r="I4" t="str">
            <v>Попов Ю.</v>
          </cell>
          <cell r="J4" t="str">
            <v>Шарипов И.</v>
          </cell>
          <cell r="L4" t="str">
            <v>1660991811Л</v>
          </cell>
        </row>
        <row r="5">
          <cell r="A5" t="str">
            <v>Д2-Классика</v>
          </cell>
          <cell r="B5" t="str">
            <v>8 этап Кубка Свердловской области по кроссу</v>
          </cell>
          <cell r="C5" t="str">
            <v>Алапаевск</v>
          </cell>
          <cell r="D5" t="str">
            <v>24-25.09.2016</v>
          </cell>
          <cell r="E5" t="str">
            <v>Дружинин С.</v>
          </cell>
          <cell r="F5" t="str">
            <v>Кукарцев В.</v>
          </cell>
          <cell r="G5" t="str">
            <v>Федоров П.</v>
          </cell>
          <cell r="H5" t="str">
            <v>Фомичев Е.</v>
          </cell>
          <cell r="I5" t="str">
            <v>Попов Ю.</v>
          </cell>
          <cell r="J5" t="str">
            <v>Шарипов И.</v>
          </cell>
          <cell r="L5" t="str">
            <v>1660701811Л</v>
          </cell>
        </row>
        <row r="6">
          <cell r="A6" t="str">
            <v>ДЗ-спринт</v>
          </cell>
          <cell r="B6" t="str">
            <v>8 этап Чемпиона России по кроссу</v>
          </cell>
          <cell r="C6" t="str">
            <v>Алапаевск</v>
          </cell>
          <cell r="D6" t="str">
            <v>24-25.09.2016</v>
          </cell>
          <cell r="E6" t="str">
            <v>Дружинин С.</v>
          </cell>
          <cell r="F6" t="str">
            <v>Кукарцев В.</v>
          </cell>
          <cell r="G6" t="str">
            <v>Федоров П.</v>
          </cell>
          <cell r="H6" t="str">
            <v>Фомичев Е.</v>
          </cell>
          <cell r="I6" t="str">
            <v>Попов Ю.</v>
          </cell>
          <cell r="J6" t="str">
            <v>Шарипов И.</v>
          </cell>
          <cell r="L6" t="str">
            <v>1660341811Л</v>
          </cell>
        </row>
        <row r="7">
          <cell r="A7" t="str">
            <v>ДЗ-юниор</v>
          </cell>
          <cell r="B7" t="str">
            <v>8 этап Первенства Свердловской области по кроссу</v>
          </cell>
          <cell r="C7" t="str">
            <v>Алапаевск</v>
          </cell>
          <cell r="D7" t="str">
            <v>24-25.09.2016</v>
          </cell>
          <cell r="E7" t="str">
            <v>Дружинин С.</v>
          </cell>
          <cell r="F7" t="str">
            <v>Кукарцев В.</v>
          </cell>
          <cell r="G7" t="str">
            <v>Федоров П.</v>
          </cell>
          <cell r="H7" t="str">
            <v>Фомичев Е.</v>
          </cell>
          <cell r="I7" t="str">
            <v>Попов Ю.</v>
          </cell>
          <cell r="J7" t="str">
            <v>Шарипов И.</v>
          </cell>
          <cell r="L7" t="str">
            <v>1660351811Н</v>
          </cell>
        </row>
        <row r="8">
          <cell r="A8" t="str">
            <v>Д2-юниор</v>
          </cell>
          <cell r="B8" t="str">
            <v>8 этап Первенства Свердловской области по кроссу</v>
          </cell>
          <cell r="C8" t="str">
            <v>Алапаевск</v>
          </cell>
          <cell r="D8" t="str">
            <v>24-25.09.2016</v>
          </cell>
          <cell r="E8" t="str">
            <v>Дружинин С.</v>
          </cell>
          <cell r="F8" t="str">
            <v>Кукарцев В.</v>
          </cell>
          <cell r="G8" t="str">
            <v>Федоров П.</v>
          </cell>
          <cell r="H8" t="str">
            <v>Фомичев Е.</v>
          </cell>
          <cell r="I8" t="str">
            <v>Попов Ю.</v>
          </cell>
          <cell r="J8" t="str">
            <v>Шарипов И.</v>
          </cell>
          <cell r="L8" t="str">
            <v>1660391811Н</v>
          </cell>
        </row>
        <row r="9">
          <cell r="A9" t="str">
            <v>ДЗ-мини</v>
          </cell>
          <cell r="B9" t="str">
            <v>Традиционные соревнования по кроссу</v>
          </cell>
          <cell r="C9" t="str">
            <v>Алапаевск</v>
          </cell>
          <cell r="D9" t="str">
            <v>24-25.09.2016</v>
          </cell>
          <cell r="E9" t="str">
            <v>Дружинин С.</v>
          </cell>
          <cell r="F9" t="str">
            <v>Кукарцев В.</v>
          </cell>
          <cell r="G9" t="str">
            <v>Федоров П.</v>
          </cell>
          <cell r="H9" t="str">
            <v>Фомичев Е.</v>
          </cell>
          <cell r="I9" t="str">
            <v>Попов Ю.</v>
          </cell>
          <cell r="J9" t="str">
            <v>Шарипов И.</v>
          </cell>
          <cell r="L9" t="str">
            <v>1660381811Н</v>
          </cell>
        </row>
        <row r="10">
          <cell r="A10" t="str">
            <v>ДЗ</v>
          </cell>
          <cell r="B10" t="str">
            <v>8 этап Чемпиона России по кроссу</v>
          </cell>
          <cell r="C10" t="str">
            <v>Алапаевск</v>
          </cell>
          <cell r="D10" t="str">
            <v>24-25.09.2016</v>
          </cell>
          <cell r="E10" t="str">
            <v>Дружинин С.</v>
          </cell>
          <cell r="F10" t="str">
            <v>Кукарцев В.</v>
          </cell>
          <cell r="G10" t="str">
            <v>Федоров П.</v>
          </cell>
          <cell r="H10" t="str">
            <v>Фомичев Е.</v>
          </cell>
          <cell r="I10" t="str">
            <v>Попов Ю.</v>
          </cell>
          <cell r="J10" t="str">
            <v>Шарипов И.</v>
          </cell>
          <cell r="L10" t="str">
            <v>1660331811Л</v>
          </cell>
        </row>
        <row r="11">
          <cell r="C11" t="str">
            <v>Алапаевск</v>
          </cell>
          <cell r="D11" t="str">
            <v>24-25.09.2016</v>
          </cell>
          <cell r="E11" t="str">
            <v>Дружинин С.</v>
          </cell>
          <cell r="F11" t="str">
            <v>Кукарцев В.</v>
          </cell>
          <cell r="G11" t="str">
            <v>Федоров П.</v>
          </cell>
          <cell r="H11" t="str">
            <v>Фомичев Е.</v>
          </cell>
          <cell r="I11" t="str">
            <v>Попов Ю.</v>
          </cell>
          <cell r="J11" t="str">
            <v>Шарипов И.</v>
          </cell>
        </row>
        <row r="35">
          <cell r="A35" t="str">
            <v>Ирбит</v>
          </cell>
          <cell r="B35" t="str">
            <v>МИНИСТЕРСТВО СПОРТА РФ</v>
          </cell>
          <cell r="C35" t="str">
            <v>РОССИЙСКАЯ АВТОМОБИЛЬНАЯ ФЕДЕРАЦИЯ</v>
          </cell>
          <cell r="D35" t="str">
            <v>МИНИСТЕРСТВО  ФИЗИЧЕСКОЙ КУЛЬТУРЫ,СПОРТА И МОЛОДЕЖНОЙ ПОЛИТИКИ СВЕРДЛОВСКОЙ ОБЛАСТИ</v>
          </cell>
          <cell r="E35" t="str">
            <v>ФЕДЕРАЦИЯ АВТОМОБИЛЬНОГО СПОРТА СВЕРДЛОВСКОЙ ОБЛАСТИ</v>
          </cell>
          <cell r="F35" t="str">
            <v>ИРБИТСКОЕ ОТДЕЛЕНИЕ ФАС СО</v>
          </cell>
          <cell r="G35" t="str">
            <v>МУНИЦИПАЛЬНОЕ ОБРАЗОВАНИЕ г. ИРБИТ</v>
          </cell>
        </row>
        <row r="36">
          <cell r="A36" t="str">
            <v>Н.Салда</v>
          </cell>
          <cell r="B36" t="str">
            <v>МИНИСТЕРСТВО СПОРТА РФ</v>
          </cell>
          <cell r="C36" t="str">
            <v>РОССИЙСКАЯ АВТОМОБИЛЬНАЯ ФЕДЕРАЦИЯ</v>
          </cell>
          <cell r="D36" t="str">
            <v>УПРАВЛЕНИЕ МОЛОДЕЖНОЙ ПОЛИТИКИ И СПОРТА ГОРОДСКОГО ОКРУГА НИЖНЯЯ САЛДА</v>
          </cell>
          <cell r="E36" t="str">
            <v>ФЕДЕРАЦИЯ АВТОМОБИЛЬНОГО СПОРТА СВЕРДЛОВСКОЙ ОБЛАСТИ</v>
          </cell>
          <cell r="F36" t="str">
            <v>САЛДИНСКОЕ ОТДЕЛЕНИЕ ФАС СО</v>
          </cell>
        </row>
        <row r="37">
          <cell r="A37" t="str">
            <v>В.Салда</v>
          </cell>
          <cell r="B37" t="str">
            <v>МИНИСТЕРСТВО СПОРТА РФ</v>
          </cell>
          <cell r="C37" t="str">
            <v>РОССИЙСКАЯ АВТОМОБИЛЬНАЯ ФЕДЕРАЦИЯ</v>
          </cell>
          <cell r="D37" t="str">
            <v>МИНИСТЕРСТВО  ФИЗИЧЕСКОЙ КУЛЬТУРЫ,СПОРТА И МОЛОДЕЖНОЙ ПОЛИТИКИ СВЕРДЛОВСКОЙ ОБЛАСТИ</v>
          </cell>
          <cell r="E37" t="str">
            <v>ФЕДЕРАЦИЯ АВТОМОБИЛЬНОГО СПОРТА СВЕРДЛОВСКОЙ ОБЛАСТИ</v>
          </cell>
          <cell r="F37" t="str">
            <v>САЛДИНСКОЕ ОТДЕЛЕНИЕ ФАС СО</v>
          </cell>
        </row>
        <row r="38">
          <cell r="A38" t="str">
            <v>Алапаевск</v>
          </cell>
          <cell r="B38" t="str">
            <v>МИНИСТЕРСТВО СПОРТА РФ</v>
          </cell>
          <cell r="C38" t="str">
            <v>РОССИЙСКАЯ АВТОМОБИЛЬНАЯ ФЕДЕРАЦИЯ</v>
          </cell>
          <cell r="D38" t="str">
            <v>МИНИСТЕРСТВО  ФИЗИЧЕСКОЙ КУЛЬТУРЫ,СПОРТА И МОЛОДЕЖНОЙ ПОЛИТИКИ СВЕРДЛОВСКОЙ ОБЛАСТИ</v>
          </cell>
          <cell r="E38" t="str">
            <v>ФЕДЕРАЦИЯ АВТОМОБИЛЬНОГО СПОРТА СВЕРДЛОВСКОЙ ОБЛАСТИ</v>
          </cell>
          <cell r="F38" t="str">
            <v>АЛАПАЕВСКОЕ ОТДЕЛЕНИЕ ФАС СО</v>
          </cell>
          <cell r="G38" t="str">
            <v>МУНИЦИПАЛЬНОЕ ОБРАЗОВАНИЕ «АЛАПАЕВСКОЕ» </v>
          </cell>
        </row>
        <row r="39">
          <cell r="A39" t="str">
            <v>Арамиль </v>
          </cell>
          <cell r="B39" t="str">
            <v>МИНИСТЕРСТВО СПОРТА РФ</v>
          </cell>
          <cell r="C39" t="str">
            <v>РОССИЙСКАЯ АВТОМОБИЛЬНАЯ ФЕДЕРАЦИЯ</v>
          </cell>
          <cell r="D39" t="str">
            <v>МИНИСТЕРСТВО  ФИЗИЧЕСКОЙ КУЛЬТУРЫ,СПОРТА И МОЛОДЕЖНОЙ ПОЛИТИКИ СВЕРДЛОВСКОЙ ОБЛАСТИ</v>
          </cell>
          <cell r="E39" t="str">
            <v>ФЕДЕРАЦИЯ АВТОМОБИЛЬНОГО СПОРТА СВЕРДЛОВСКОЙ ОБЛАСТИ</v>
          </cell>
          <cell r="F39" t="str">
            <v>Городской округ г. Арамиль</v>
          </cell>
          <cell r="G39" t="str">
            <v>АСК "Арамиль"</v>
          </cell>
        </row>
        <row r="40">
          <cell r="A40" t="str">
            <v>Первоуральск</v>
          </cell>
          <cell r="B40" t="str">
            <v>МИНИСТЕРСТВО СПОРТА РФ</v>
          </cell>
          <cell r="C40" t="str">
            <v>РОССИЙСКАЯ АВТОМОБИЛЬНАЯ ФЕДЕРАЦИЯ</v>
          </cell>
          <cell r="D40" t="str">
            <v>МИНИСТЕРСТВО  ФИЗИЧЕСКОЙ КУЛЬТУРЫ,СПОРТА И МОЛОДЕЖНОЙ ПОЛИТИКИ СВЕРДЛОВСКОЙ ОБЛАСТИ</v>
          </cell>
          <cell r="E40" t="str">
            <v>ФЕДЕРАЦИЯ АВТОМОБИЛЬНОГО СПОРТА СВЕРДЛОВСКОЙ ОБЛАСТИ</v>
          </cell>
          <cell r="F40" t="str">
            <v>УПРАВЛЕНИЕ КУЛЬТУРЫ,  ФИЗИЧЕСКОЙ КУЛЬТУРЫ И СПОРТА АДМИНИСТРАЦИИ ГО ПЕРВОУРАЛЬСК</v>
          </cell>
          <cell r="G40" t="str">
            <v>ФЕДЕРАЦИЯ АВТОМОБИЛЬНОГО СПОРТА Г. ПЕРВУРАЛЬСКА</v>
          </cell>
          <cell r="H40" t="str">
            <v>НОУ ПЕРВОУРАЛЬСКАЯ АВТОМОБИЛЬНАЯ ШКОЛА ДОСААФ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0">
        <row r="9">
          <cell r="H9" t="str">
            <v>Супер-1600</v>
          </cell>
        </row>
      </sheetData>
      <sheetData sheetId="1">
        <row r="14">
          <cell r="C14">
            <v>3</v>
          </cell>
          <cell r="D14" t="str">
            <v>Брыткова Анастасия</v>
          </cell>
          <cell r="E14" t="str">
            <v>Д1611372</v>
          </cell>
        </row>
        <row r="15">
          <cell r="C15">
            <v>11</v>
          </cell>
          <cell r="D15" t="str">
            <v>Путятин Михаил</v>
          </cell>
          <cell r="E15" t="str">
            <v>С16173</v>
          </cell>
        </row>
        <row r="16">
          <cell r="C16">
            <v>13</v>
          </cell>
          <cell r="D16" t="str">
            <v>Акимов Вячеслав</v>
          </cell>
          <cell r="E16" t="str">
            <v>Д161462</v>
          </cell>
        </row>
        <row r="17">
          <cell r="C17">
            <v>15</v>
          </cell>
          <cell r="D17" t="str">
            <v>Шарков Юрий</v>
          </cell>
          <cell r="E17" t="str">
            <v>Д161277</v>
          </cell>
        </row>
        <row r="18">
          <cell r="C18">
            <v>20</v>
          </cell>
          <cell r="D18" t="str">
            <v>Стенин Андрей</v>
          </cell>
          <cell r="E18" t="str">
            <v>Д161280</v>
          </cell>
        </row>
        <row r="19">
          <cell r="C19">
            <v>25</v>
          </cell>
          <cell r="D19" t="str">
            <v>Русаков Вячеслав</v>
          </cell>
          <cell r="E19" t="str">
            <v>Д161292</v>
          </cell>
        </row>
        <row r="20">
          <cell r="C20">
            <v>50</v>
          </cell>
          <cell r="D20" t="str">
            <v>Коноплев Кирилл</v>
          </cell>
          <cell r="E20" t="str">
            <v>Д161295</v>
          </cell>
        </row>
        <row r="21">
          <cell r="C21">
            <v>55</v>
          </cell>
          <cell r="D21" t="str">
            <v>Усов Игорь</v>
          </cell>
          <cell r="E21" t="str">
            <v>Д161912</v>
          </cell>
        </row>
        <row r="22">
          <cell r="C22">
            <v>56</v>
          </cell>
          <cell r="D22" t="str">
            <v>Руцинский Андрей</v>
          </cell>
          <cell r="E22" t="str">
            <v>Д161347</v>
          </cell>
        </row>
        <row r="23">
          <cell r="C23">
            <v>71</v>
          </cell>
          <cell r="D23" t="str">
            <v>Гирш Андрей</v>
          </cell>
          <cell r="E23" t="str">
            <v>Д161910</v>
          </cell>
        </row>
        <row r="24">
          <cell r="C24">
            <v>72</v>
          </cell>
          <cell r="D24" t="str">
            <v>Гороховцев Владимир</v>
          </cell>
          <cell r="E24" t="str">
            <v>Д161345</v>
          </cell>
        </row>
        <row r="25">
          <cell r="C25">
            <v>73</v>
          </cell>
          <cell r="D25" t="str">
            <v>Ярковский Алексей</v>
          </cell>
          <cell r="E25" t="str">
            <v>Д162489</v>
          </cell>
        </row>
        <row r="26">
          <cell r="C26">
            <v>77</v>
          </cell>
          <cell r="D26" t="str">
            <v>Береснев Матвей</v>
          </cell>
          <cell r="E26" t="str">
            <v>Д161333</v>
          </cell>
        </row>
        <row r="27">
          <cell r="C27">
            <v>80</v>
          </cell>
          <cell r="D27" t="str">
            <v>Харченко Евгений</v>
          </cell>
          <cell r="E27" t="str">
            <v>Д161908</v>
          </cell>
        </row>
        <row r="28">
          <cell r="C28">
            <v>95</v>
          </cell>
          <cell r="D28" t="str">
            <v>Свалов Алексей</v>
          </cell>
          <cell r="E28" t="str">
            <v>Д160139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>
            <v>55</v>
          </cell>
          <cell r="D14" t="str">
            <v>Усов Игорь</v>
          </cell>
          <cell r="E14" t="str">
            <v>Д161912</v>
          </cell>
          <cell r="F14" t="str">
            <v>Омск Омская  обл</v>
          </cell>
          <cell r="G14" t="str">
            <v>Усов</v>
          </cell>
          <cell r="H14">
            <v>1</v>
          </cell>
          <cell r="I14">
            <v>100</v>
          </cell>
        </row>
        <row r="15">
          <cell r="C15">
            <v>77</v>
          </cell>
          <cell r="D15" t="str">
            <v>Береснев Матвей</v>
          </cell>
          <cell r="E15" t="str">
            <v>Д161333</v>
          </cell>
          <cell r="F15" t="str">
            <v>Ирбит СО</v>
          </cell>
          <cell r="G15" t="str">
            <v>ДЦ Атлантик Лада</v>
          </cell>
          <cell r="H15">
            <v>2</v>
          </cell>
          <cell r="I15">
            <v>85.72663404782024</v>
          </cell>
        </row>
        <row r="16">
          <cell r="C16">
            <v>50</v>
          </cell>
          <cell r="D16" t="str">
            <v>Коноплев Кирилл</v>
          </cell>
          <cell r="E16" t="str">
            <v>Д161295</v>
          </cell>
          <cell r="F16" t="str">
            <v>Екатеринбург СО</v>
          </cell>
          <cell r="G16" t="str">
            <v>Коноплев</v>
          </cell>
          <cell r="H16">
            <v>3</v>
          </cell>
          <cell r="I16">
            <v>74.7742951434127</v>
          </cell>
        </row>
        <row r="17">
          <cell r="C17">
            <v>13</v>
          </cell>
          <cell r="D17" t="str">
            <v>Акимов Вячеслав</v>
          </cell>
          <cell r="E17" t="str">
            <v>Д161462</v>
          </cell>
          <cell r="F17" t="str">
            <v>Челябинск ЧО</v>
          </cell>
          <cell r="G17" t="str">
            <v>Акимов</v>
          </cell>
          <cell r="H17">
            <v>4</v>
          </cell>
          <cell r="I17">
            <v>65.54104633753326</v>
          </cell>
        </row>
        <row r="18">
          <cell r="C18">
            <v>25</v>
          </cell>
          <cell r="D18" t="str">
            <v>Русаков Вячеслав</v>
          </cell>
          <cell r="E18" t="str">
            <v>Д161292</v>
          </cell>
          <cell r="F18" t="str">
            <v>Екатеринбург СО</v>
          </cell>
          <cell r="G18" t="str">
            <v>Русаков</v>
          </cell>
          <cell r="H18">
            <v>5</v>
          </cell>
          <cell r="I18">
            <v>57.40639083967577</v>
          </cell>
        </row>
        <row r="19">
          <cell r="C19">
            <v>73</v>
          </cell>
          <cell r="D19" t="str">
            <v>Ярковский Алексей</v>
          </cell>
          <cell r="E19" t="str">
            <v>Д162489</v>
          </cell>
          <cell r="F19" t="str">
            <v>Иркутск</v>
          </cell>
          <cell r="G19" t="str">
            <v>Ярковский</v>
          </cell>
          <cell r="H19">
            <v>6</v>
          </cell>
          <cell r="I19">
            <v>50.05210011921365</v>
          </cell>
        </row>
        <row r="20">
          <cell r="C20">
            <v>15</v>
          </cell>
          <cell r="D20" t="str">
            <v>Шарков Юрий</v>
          </cell>
          <cell r="E20" t="str">
            <v>Д161277</v>
          </cell>
          <cell r="F20" t="str">
            <v>Камышлов СО</v>
          </cell>
          <cell r="G20" t="str">
            <v>Шарков</v>
          </cell>
          <cell r="H20">
            <v>7</v>
          </cell>
          <cell r="I20">
            <v>43.289131832081395</v>
          </cell>
        </row>
        <row r="21">
          <cell r="C21">
            <v>95</v>
          </cell>
          <cell r="D21" t="str">
            <v>Свалов Алексей</v>
          </cell>
          <cell r="E21" t="str">
            <v>Д160139</v>
          </cell>
          <cell r="F21" t="str">
            <v>В.Пышма СО</v>
          </cell>
          <cell r="G21" t="str">
            <v>ДЮСТШ В.Пышма</v>
          </cell>
          <cell r="H21">
            <v>8</v>
          </cell>
          <cell r="I21">
            <v>36.99431443317375</v>
          </cell>
        </row>
        <row r="22">
          <cell r="C22">
            <v>80</v>
          </cell>
          <cell r="D22" t="str">
            <v>Харченко Евгений</v>
          </cell>
          <cell r="E22" t="str">
            <v>Д161908</v>
          </cell>
          <cell r="F22" t="str">
            <v>Омск Омская  обл</v>
          </cell>
          <cell r="G22" t="str">
            <v>СТК СибАДИ</v>
          </cell>
          <cell r="H22">
            <v>9</v>
          </cell>
          <cell r="I22">
            <v>31.082092675066534</v>
          </cell>
        </row>
        <row r="23">
          <cell r="C23">
            <v>56</v>
          </cell>
          <cell r="D23" t="str">
            <v>Руцинский Андрей</v>
          </cell>
          <cell r="E23" t="str">
            <v>Д161347</v>
          </cell>
          <cell r="F23" t="str">
            <v>Тюмень ТО</v>
          </cell>
          <cell r="G23" t="str">
            <v>ООО Вираж</v>
          </cell>
          <cell r="H23">
            <v>10</v>
          </cell>
          <cell r="I23">
            <v>25.490174302870827</v>
          </cell>
        </row>
        <row r="24">
          <cell r="C24">
            <v>71</v>
          </cell>
          <cell r="D24" t="str">
            <v>Гирш Андрей</v>
          </cell>
          <cell r="E24" t="str">
            <v>Д161910</v>
          </cell>
          <cell r="F24" t="str">
            <v>Омск Омская  обл</v>
          </cell>
          <cell r="G24" t="str">
            <v>Гирш</v>
          </cell>
          <cell r="H24">
            <v>11</v>
          </cell>
          <cell r="I24">
            <v>20.171533695821566</v>
          </cell>
        </row>
        <row r="25">
          <cell r="C25">
            <v>20</v>
          </cell>
          <cell r="D25" t="str">
            <v>Стенин Андрей</v>
          </cell>
          <cell r="E25" t="str">
            <v>Д161280</v>
          </cell>
          <cell r="F25" t="str">
            <v>Екатеринбург СО</v>
          </cell>
          <cell r="G25" t="str">
            <v>Стенин</v>
          </cell>
          <cell r="H25">
            <v>12</v>
          </cell>
          <cell r="I25">
            <v>15.08963662435869</v>
          </cell>
        </row>
        <row r="26">
          <cell r="C26">
            <v>3</v>
          </cell>
          <cell r="D26" t="str">
            <v>Брыткова Анастасия</v>
          </cell>
          <cell r="E26" t="str">
            <v>Д1611372</v>
          </cell>
          <cell r="F26" t="str">
            <v>Березовский СО</v>
          </cell>
          <cell r="G26" t="str">
            <v>Брыткова</v>
          </cell>
          <cell r="H26">
            <v>13</v>
          </cell>
          <cell r="I26">
            <v>10.2154293336053</v>
          </cell>
        </row>
        <row r="27">
          <cell r="C27">
            <v>72</v>
          </cell>
          <cell r="D27" t="str">
            <v>Гороховцев Владимир</v>
          </cell>
          <cell r="E27" t="str">
            <v>Д161345</v>
          </cell>
          <cell r="F27" t="str">
            <v>Тюмень ТО</v>
          </cell>
          <cell r="G27" t="str">
            <v>ООО Вираж</v>
          </cell>
          <cell r="H27">
            <v>14</v>
          </cell>
          <cell r="I27">
            <v>5.525355150797125</v>
          </cell>
        </row>
        <row r="28">
          <cell r="C28">
            <v>11</v>
          </cell>
          <cell r="D28" t="str">
            <v>Путятин Михаил</v>
          </cell>
          <cell r="E28" t="str">
            <v>С16173</v>
          </cell>
          <cell r="F28" t="str">
            <v>Тюмень ТО</v>
          </cell>
          <cell r="G28" t="str">
            <v>ООО Вираж</v>
          </cell>
          <cell r="H28">
            <v>15</v>
          </cell>
          <cell r="I28">
            <v>1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>
            <v>55</v>
          </cell>
          <cell r="C13" t="str">
            <v>Усов Игорь</v>
          </cell>
          <cell r="D13" t="str">
            <v>Д161912</v>
          </cell>
          <cell r="E13" t="str">
            <v>Омск Омская  обл</v>
          </cell>
          <cell r="F13" t="str">
            <v>Усов</v>
          </cell>
          <cell r="G13">
            <v>1</v>
          </cell>
          <cell r="H13">
            <v>100</v>
          </cell>
        </row>
        <row r="14">
          <cell r="B14">
            <v>77</v>
          </cell>
          <cell r="C14" t="str">
            <v>Береснев Матвей</v>
          </cell>
          <cell r="D14" t="str">
            <v>Д161333</v>
          </cell>
          <cell r="E14" t="str">
            <v>Ирбит СО</v>
          </cell>
          <cell r="F14" t="str">
            <v>ДЦ Атлантик Лада</v>
          </cell>
          <cell r="G14">
            <v>2</v>
          </cell>
          <cell r="H14">
            <v>81.03520957075276</v>
          </cell>
        </row>
        <row r="15">
          <cell r="B15">
            <v>50</v>
          </cell>
          <cell r="C15" t="str">
            <v>Коноплев Кирилл</v>
          </cell>
          <cell r="D15" t="str">
            <v>Д161295</v>
          </cell>
          <cell r="E15" t="str">
            <v>Екатеринбург СО</v>
          </cell>
          <cell r="F15" t="str">
            <v>Коноплев</v>
          </cell>
          <cell r="G15">
            <v>3</v>
          </cell>
          <cell r="H15">
            <v>66.48301405302627</v>
          </cell>
        </row>
        <row r="16">
          <cell r="B16">
            <v>80</v>
          </cell>
          <cell r="C16" t="str">
            <v>Харченко Евгений</v>
          </cell>
          <cell r="D16" t="str">
            <v>Д161908</v>
          </cell>
          <cell r="E16" t="str">
            <v>Омск Омская  обл</v>
          </cell>
          <cell r="F16" t="str">
            <v>СТК СибАДИ</v>
          </cell>
          <cell r="G16">
            <v>4</v>
          </cell>
          <cell r="H16">
            <v>54.21494573814783</v>
          </cell>
        </row>
        <row r="17">
          <cell r="B17">
            <v>95</v>
          </cell>
          <cell r="C17" t="str">
            <v>Свалов Алексей</v>
          </cell>
          <cell r="D17" t="str">
            <v>Д160139</v>
          </cell>
          <cell r="E17" t="str">
            <v>В.Пышма СО</v>
          </cell>
          <cell r="F17" t="str">
            <v>ДЮСТШ В.Пышма</v>
          </cell>
          <cell r="G17">
            <v>5</v>
          </cell>
          <cell r="H17">
            <v>43.40656057883426</v>
          </cell>
        </row>
        <row r="18">
          <cell r="B18">
            <v>11</v>
          </cell>
          <cell r="C18" t="str">
            <v>Путятин Михаил</v>
          </cell>
          <cell r="D18" t="str">
            <v>С16173</v>
          </cell>
          <cell r="E18" t="str">
            <v>Тюмень ТО</v>
          </cell>
          <cell r="F18" t="str">
            <v>ООО Вираж</v>
          </cell>
          <cell r="G18">
            <v>6</v>
          </cell>
          <cell r="H18">
            <v>33.63503347467406</v>
          </cell>
        </row>
        <row r="19">
          <cell r="B19">
            <v>25</v>
          </cell>
          <cell r="C19" t="str">
            <v>Русаков Вячеслав</v>
          </cell>
          <cell r="D19" t="str">
            <v>Д161292</v>
          </cell>
          <cell r="E19" t="str">
            <v>Екатеринбург СО</v>
          </cell>
          <cell r="F19" t="str">
            <v>Русаков</v>
          </cell>
          <cell r="G19">
            <v>7</v>
          </cell>
          <cell r="H19">
            <v>24.649186921393365</v>
          </cell>
        </row>
        <row r="20">
          <cell r="B20">
            <v>13</v>
          </cell>
          <cell r="C20" t="str">
            <v>Акимов Вячеслав</v>
          </cell>
          <cell r="D20" t="str">
            <v>Д161462</v>
          </cell>
          <cell r="E20" t="str">
            <v>Челябинск ЧО</v>
          </cell>
          <cell r="F20" t="str">
            <v>Акимов</v>
          </cell>
          <cell r="G20">
            <v>8</v>
          </cell>
          <cell r="H20">
            <v>16.28536487965333</v>
          </cell>
        </row>
        <row r="21">
          <cell r="B21">
            <v>73</v>
          </cell>
          <cell r="C21" t="str">
            <v>Ярковский Алексей</v>
          </cell>
          <cell r="D21" t="str">
            <v>Д162489</v>
          </cell>
          <cell r="E21" t="str">
            <v>Иркутск</v>
          </cell>
          <cell r="F21" t="str">
            <v>Ярковский</v>
          </cell>
          <cell r="G21">
            <v>9</v>
          </cell>
          <cell r="H21">
            <v>8.429891476295666</v>
          </cell>
        </row>
        <row r="22">
          <cell r="B22">
            <v>56</v>
          </cell>
          <cell r="C22" t="str">
            <v>Руцинский Андрей</v>
          </cell>
          <cell r="D22" t="str">
            <v>Д161347</v>
          </cell>
          <cell r="E22" t="str">
            <v>Тюмень ТО</v>
          </cell>
          <cell r="F22" t="str">
            <v>ООО Вираж</v>
          </cell>
          <cell r="G22">
            <v>10</v>
          </cell>
          <cell r="H2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0">
        <row r="9">
          <cell r="H9" t="str">
            <v>Д2Н</v>
          </cell>
        </row>
      </sheetData>
      <sheetData sheetId="1">
        <row r="14">
          <cell r="C14">
            <v>7</v>
          </cell>
          <cell r="D14" t="str">
            <v>Шестаков Александр</v>
          </cell>
          <cell r="E14" t="str">
            <v>Д161279</v>
          </cell>
        </row>
        <row r="15">
          <cell r="C15">
            <v>10</v>
          </cell>
          <cell r="D15" t="str">
            <v>Шемякин Игорь</v>
          </cell>
          <cell r="E15" t="str">
            <v>Д161275</v>
          </cell>
        </row>
        <row r="16">
          <cell r="C16">
            <v>11</v>
          </cell>
          <cell r="D16" t="str">
            <v>Дон Александр</v>
          </cell>
          <cell r="E16" t="str">
            <v>Д161472</v>
          </cell>
        </row>
        <row r="17">
          <cell r="C17">
            <v>19</v>
          </cell>
          <cell r="D17" t="str">
            <v>Харченко Александр</v>
          </cell>
          <cell r="E17" t="str">
            <v>Д161909</v>
          </cell>
        </row>
        <row r="18">
          <cell r="C18">
            <v>20</v>
          </cell>
          <cell r="D18" t="str">
            <v>Стенин Андрей</v>
          </cell>
          <cell r="E18" t="str">
            <v>Д161280</v>
          </cell>
        </row>
        <row r="19">
          <cell r="C19">
            <v>25</v>
          </cell>
          <cell r="D19" t="str">
            <v>Рычков Юрий</v>
          </cell>
          <cell r="E19" t="str">
            <v>Д 161242</v>
          </cell>
        </row>
        <row r="20">
          <cell r="C20">
            <v>41</v>
          </cell>
          <cell r="D20" t="str">
            <v>Мясников Эдуард</v>
          </cell>
          <cell r="E20" t="str">
            <v>Д160577</v>
          </cell>
        </row>
        <row r="21">
          <cell r="C21">
            <v>53</v>
          </cell>
          <cell r="D21" t="str">
            <v>Трушков Михаил</v>
          </cell>
          <cell r="E21" t="str">
            <v>Д161247</v>
          </cell>
        </row>
        <row r="22">
          <cell r="C22">
            <v>71</v>
          </cell>
          <cell r="D22" t="str">
            <v>Гирш Андрей</v>
          </cell>
          <cell r="E22" t="str">
            <v>Д161910</v>
          </cell>
        </row>
        <row r="23">
          <cell r="C23">
            <v>90</v>
          </cell>
          <cell r="D23" t="str">
            <v>Тюрин Виталий</v>
          </cell>
          <cell r="E23" t="str">
            <v>Д161339</v>
          </cell>
        </row>
        <row r="24">
          <cell r="C24">
            <v>96</v>
          </cell>
          <cell r="D24" t="str">
            <v>Тихонов Александр</v>
          </cell>
          <cell r="E24" t="str">
            <v>Д161285</v>
          </cell>
        </row>
        <row r="25">
          <cell r="C25">
            <v>98</v>
          </cell>
          <cell r="D25" t="str">
            <v>Баранов Дмитрий</v>
          </cell>
          <cell r="E25" t="str">
            <v>Д161326</v>
          </cell>
        </row>
        <row r="26">
          <cell r="C26">
            <v>0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>
            <v>90</v>
          </cell>
          <cell r="D14" t="str">
            <v>Тюрин Виталий</v>
          </cell>
          <cell r="E14" t="str">
            <v>Д161339</v>
          </cell>
          <cell r="F14" t="str">
            <v>Екатеринбург СО</v>
          </cell>
          <cell r="G14" t="str">
            <v>ДЮСТШ В,Пышма</v>
          </cell>
          <cell r="H14">
            <v>1</v>
          </cell>
          <cell r="I14">
            <v>100</v>
          </cell>
        </row>
        <row r="15">
          <cell r="C15">
            <v>11</v>
          </cell>
          <cell r="D15" t="str">
            <v>Дон Александр</v>
          </cell>
          <cell r="E15" t="str">
            <v>Д161472</v>
          </cell>
          <cell r="F15" t="str">
            <v>Челябинск ЧО</v>
          </cell>
          <cell r="G15" t="str">
            <v>Дон</v>
          </cell>
          <cell r="H15">
            <v>2</v>
          </cell>
          <cell r="I15">
            <v>83.35817710478473</v>
          </cell>
        </row>
        <row r="16">
          <cell r="C16">
            <v>7</v>
          </cell>
          <cell r="D16" t="str">
            <v>Шестаков Александр</v>
          </cell>
          <cell r="E16" t="str">
            <v>Д161279</v>
          </cell>
          <cell r="F16" t="str">
            <v>Екатеринбург СО</v>
          </cell>
          <cell r="G16" t="str">
            <v>Шестаков </v>
          </cell>
          <cell r="H16">
            <v>3</v>
          </cell>
          <cell r="I16">
            <v>70.5884572681199</v>
          </cell>
        </row>
        <row r="17">
          <cell r="C17">
            <v>96</v>
          </cell>
          <cell r="D17" t="str">
            <v>Тихонов Александр</v>
          </cell>
          <cell r="E17" t="str">
            <v>Д161285</v>
          </cell>
          <cell r="F17" t="str">
            <v>Первоуральск СО </v>
          </cell>
          <cell r="G17" t="str">
            <v>Тихонов</v>
          </cell>
          <cell r="H17">
            <v>4</v>
          </cell>
          <cell r="I17">
            <v>59.82308546376021</v>
          </cell>
        </row>
        <row r="18">
          <cell r="C18">
            <v>19</v>
          </cell>
          <cell r="D18" t="str">
            <v>Харченко Александр</v>
          </cell>
          <cell r="E18" t="str">
            <v>Д161909</v>
          </cell>
          <cell r="F18" t="str">
            <v>Омск Оская обл</v>
          </cell>
          <cell r="G18" t="str">
            <v>Харченко</v>
          </cell>
          <cell r="H18">
            <v>5</v>
          </cell>
          <cell r="I18">
            <v>50.338602507008176</v>
          </cell>
        </row>
        <row r="19">
          <cell r="C19">
            <v>98</v>
          </cell>
          <cell r="D19" t="str">
            <v>Баранов Дмитрий</v>
          </cell>
          <cell r="E19" t="str">
            <v>Д161326</v>
          </cell>
          <cell r="F19" t="str">
            <v>Екатеринбург СО</v>
          </cell>
          <cell r="G19" t="str">
            <v>ДЮСТШ В.Пышма</v>
          </cell>
          <cell r="H19">
            <v>6</v>
          </cell>
          <cell r="I19">
            <v>41.763974483044066</v>
          </cell>
        </row>
        <row r="20">
          <cell r="C20">
            <v>41</v>
          </cell>
          <cell r="D20" t="str">
            <v>Мясников Эдуард</v>
          </cell>
          <cell r="E20" t="str">
            <v>Д160577</v>
          </cell>
          <cell r="F20" t="str">
            <v>Алапаевск СО</v>
          </cell>
          <cell r="G20" t="str">
            <v>Мясников</v>
          </cell>
          <cell r="H20">
            <v>7</v>
          </cell>
          <cell r="I20">
            <v>33.87879022745335</v>
          </cell>
        </row>
        <row r="21">
          <cell r="C21">
            <v>25</v>
          </cell>
          <cell r="D21" t="str">
            <v>Рычков Юрий</v>
          </cell>
          <cell r="E21" t="str">
            <v>Д 161242</v>
          </cell>
          <cell r="F21" t="str">
            <v>Екатеринбург СО</v>
          </cell>
          <cell r="G21" t="str">
            <v>Рчков</v>
          </cell>
          <cell r="H21">
            <v>8</v>
          </cell>
          <cell r="I21">
            <v>26.539439673329653</v>
          </cell>
        </row>
        <row r="22">
          <cell r="C22">
            <v>71</v>
          </cell>
          <cell r="D22" t="str">
            <v>Гирш Андрей</v>
          </cell>
          <cell r="E22" t="str">
            <v>Д161910</v>
          </cell>
          <cell r="F22" t="str">
            <v>Омск Омская  обл</v>
          </cell>
          <cell r="G22" t="str">
            <v>Гирш</v>
          </cell>
          <cell r="H22">
            <v>9</v>
          </cell>
          <cell r="I22">
            <v>19.646170927520416</v>
          </cell>
        </row>
        <row r="23">
          <cell r="C23">
            <v>53</v>
          </cell>
          <cell r="D23" t="str">
            <v>Трушков Михаил</v>
          </cell>
          <cell r="E23" t="str">
            <v>Д161247</v>
          </cell>
          <cell r="F23" t="str">
            <v>Екатеринбург СО</v>
          </cell>
          <cell r="G23" t="str">
            <v>Трушков</v>
          </cell>
          <cell r="H23">
            <v>10</v>
          </cell>
          <cell r="I23">
            <v>13.126355243794464</v>
          </cell>
        </row>
        <row r="24">
          <cell r="C24">
            <v>20</v>
          </cell>
          <cell r="D24" t="str">
            <v>Стенин Андрей</v>
          </cell>
          <cell r="E24" t="str">
            <v>Д161280</v>
          </cell>
          <cell r="F24" t="str">
            <v>Екатеринбург СО</v>
          </cell>
          <cell r="G24" t="str">
            <v>Стенин</v>
          </cell>
          <cell r="H24">
            <v>11</v>
          </cell>
          <cell r="I24">
            <v>6.925163785356673</v>
          </cell>
        </row>
        <row r="25">
          <cell r="C25">
            <v>10</v>
          </cell>
          <cell r="D25" t="str">
            <v>Шемякин Игорь</v>
          </cell>
          <cell r="E25" t="str">
            <v>Д161275</v>
          </cell>
          <cell r="F25" t="str">
            <v>Камышлов СО</v>
          </cell>
          <cell r="G25" t="str">
            <v>Шемякин</v>
          </cell>
          <cell r="H25" t="str">
            <v>анн</v>
          </cell>
        </row>
        <row r="26">
          <cell r="C26">
            <v>0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str">
            <v/>
          </cell>
          <cell r="I26" t="str">
            <v>0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  <row r="44">
          <cell r="J44" t="str">
            <v>аккр. №150003</v>
          </cell>
        </row>
      </sheetData>
      <sheetData sheetId="16">
        <row r="13">
          <cell r="B13">
            <v>90</v>
          </cell>
          <cell r="C13" t="str">
            <v>Тюрин Виталий</v>
          </cell>
          <cell r="D13" t="str">
            <v>Д161339</v>
          </cell>
          <cell r="E13" t="str">
            <v>Екатеринбург СО</v>
          </cell>
          <cell r="F13" t="str">
            <v>ДЮСТШ В,Пышма</v>
          </cell>
          <cell r="G13">
            <v>1</v>
          </cell>
          <cell r="H13">
            <v>100</v>
          </cell>
        </row>
        <row r="14">
          <cell r="B14">
            <v>10</v>
          </cell>
          <cell r="C14" t="str">
            <v>Шемякин Игорь</v>
          </cell>
          <cell r="D14" t="str">
            <v>Д161275</v>
          </cell>
          <cell r="E14" t="str">
            <v>Камышлов СО</v>
          </cell>
          <cell r="F14" t="str">
            <v>Шемякин</v>
          </cell>
          <cell r="G14">
            <v>2</v>
          </cell>
          <cell r="H14">
            <v>81.03520957075276</v>
          </cell>
        </row>
        <row r="15">
          <cell r="B15">
            <v>96</v>
          </cell>
          <cell r="C15" t="str">
            <v>Тихонов Александр</v>
          </cell>
          <cell r="D15" t="str">
            <v>Д161285</v>
          </cell>
          <cell r="E15" t="str">
            <v>Первоуральск СО </v>
          </cell>
          <cell r="F15" t="str">
            <v>Тихонов</v>
          </cell>
          <cell r="G15">
            <v>3</v>
          </cell>
          <cell r="H15">
            <v>66.48301405302627</v>
          </cell>
        </row>
        <row r="16">
          <cell r="B16">
            <v>11</v>
          </cell>
          <cell r="C16" t="str">
            <v>Дон Александр</v>
          </cell>
          <cell r="D16" t="str">
            <v>Д161472</v>
          </cell>
          <cell r="E16" t="str">
            <v>Челябинск ЧО</v>
          </cell>
          <cell r="F16" t="str">
            <v>Дон</v>
          </cell>
          <cell r="G16">
            <v>4</v>
          </cell>
          <cell r="H16">
            <v>54.21494573814783</v>
          </cell>
        </row>
        <row r="17">
          <cell r="B17">
            <v>71</v>
          </cell>
          <cell r="C17" t="str">
            <v>Гирш Андрей</v>
          </cell>
          <cell r="D17" t="str">
            <v>Д161910</v>
          </cell>
          <cell r="E17" t="str">
            <v>Омск Омская  обл</v>
          </cell>
          <cell r="F17" t="str">
            <v>Гирш</v>
          </cell>
          <cell r="G17">
            <v>5</v>
          </cell>
          <cell r="H17">
            <v>43.40656057883426</v>
          </cell>
        </row>
        <row r="18">
          <cell r="B18">
            <v>7</v>
          </cell>
          <cell r="C18" t="str">
            <v>Шестаков Александр</v>
          </cell>
          <cell r="D18" t="str">
            <v>Д161279</v>
          </cell>
          <cell r="E18" t="str">
            <v>Екатеринбург СО</v>
          </cell>
          <cell r="F18" t="str">
            <v>Шестаков </v>
          </cell>
          <cell r="G18">
            <v>6</v>
          </cell>
          <cell r="H18">
            <v>33.63503347467406</v>
          </cell>
        </row>
        <row r="19">
          <cell r="B19">
            <v>98</v>
          </cell>
          <cell r="C19" t="str">
            <v>Баранов Дмитрий</v>
          </cell>
          <cell r="D19" t="str">
            <v>Д161326</v>
          </cell>
          <cell r="E19" t="str">
            <v>Екатеринбург СО</v>
          </cell>
          <cell r="F19" t="str">
            <v>ДЮСТШ В.Пышма</v>
          </cell>
          <cell r="G19">
            <v>7</v>
          </cell>
          <cell r="H19">
            <v>24.649186921393365</v>
          </cell>
        </row>
        <row r="20">
          <cell r="B20">
            <v>19</v>
          </cell>
          <cell r="C20" t="str">
            <v>Харченко Александр</v>
          </cell>
          <cell r="D20" t="str">
            <v>Д161909</v>
          </cell>
          <cell r="E20" t="str">
            <v>Омск Оская обл</v>
          </cell>
          <cell r="F20" t="str">
            <v>Харченко</v>
          </cell>
          <cell r="G20">
            <v>8</v>
          </cell>
          <cell r="H20">
            <v>16.28536487965333</v>
          </cell>
        </row>
        <row r="21">
          <cell r="B21">
            <v>53</v>
          </cell>
          <cell r="C21" t="str">
            <v>Трушков Михаил</v>
          </cell>
          <cell r="D21" t="str">
            <v>Д161247</v>
          </cell>
          <cell r="E21" t="str">
            <v>Екатеринбург СО</v>
          </cell>
          <cell r="F21" t="str">
            <v>Трушков</v>
          </cell>
          <cell r="G21">
            <v>9</v>
          </cell>
          <cell r="H21">
            <v>8.429891476295666</v>
          </cell>
        </row>
        <row r="22">
          <cell r="B22">
            <v>20</v>
          </cell>
          <cell r="C22" t="str">
            <v>Стенин Андрей</v>
          </cell>
          <cell r="D22" t="str">
            <v>Д161280</v>
          </cell>
          <cell r="E22" t="str">
            <v>Екатеринбург СО</v>
          </cell>
          <cell r="F22" t="str">
            <v>Стенин</v>
          </cell>
          <cell r="G22">
            <v>10</v>
          </cell>
          <cell r="H2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0">
        <row r="9">
          <cell r="H9" t="str">
            <v>Д2-Классика</v>
          </cell>
        </row>
      </sheetData>
      <sheetData sheetId="1">
        <row r="14">
          <cell r="C14" t="e">
            <v>#N/A</v>
          </cell>
          <cell r="D14" t="e">
            <v>#N/A</v>
          </cell>
          <cell r="E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</row>
        <row r="14"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5"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</row>
        <row r="16"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7"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</row>
        <row r="18"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19"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1">
        <row r="9">
          <cell r="H9" t="str">
            <v>ДЗ-спринт</v>
          </cell>
        </row>
        <row r="14">
          <cell r="C14">
            <v>10</v>
          </cell>
          <cell r="D14" t="str">
            <v>Фомин Ефим</v>
          </cell>
          <cell r="E14" t="str">
            <v>Д161294</v>
          </cell>
        </row>
        <row r="15">
          <cell r="C15">
            <v>12</v>
          </cell>
          <cell r="D15" t="str">
            <v>Бердников Николай</v>
          </cell>
          <cell r="E15" t="str">
            <v>Д161225</v>
          </cell>
        </row>
        <row r="16">
          <cell r="C16">
            <v>27</v>
          </cell>
          <cell r="D16" t="str">
            <v>Ведерников Тимофей</v>
          </cell>
          <cell r="E16" t="str">
            <v>Д161213</v>
          </cell>
        </row>
        <row r="17">
          <cell r="C17">
            <v>37</v>
          </cell>
          <cell r="D17" t="str">
            <v>Доронин Никита</v>
          </cell>
          <cell r="E17" t="str">
            <v>Д162199</v>
          </cell>
        </row>
        <row r="18">
          <cell r="C18">
            <v>41</v>
          </cell>
          <cell r="D18" t="str">
            <v>Пащенков Андрей</v>
          </cell>
          <cell r="E18" t="str">
            <v>Д161356</v>
          </cell>
        </row>
        <row r="19">
          <cell r="C19">
            <v>49</v>
          </cell>
          <cell r="D19" t="str">
            <v>Ворожцов Денис</v>
          </cell>
          <cell r="E19" t="str">
            <v>Д165295</v>
          </cell>
        </row>
        <row r="20">
          <cell r="C20">
            <v>50</v>
          </cell>
          <cell r="D20" t="str">
            <v>Евстратов Дмитрий</v>
          </cell>
          <cell r="E20" t="str">
            <v>Д161355</v>
          </cell>
        </row>
        <row r="21">
          <cell r="C21">
            <v>55</v>
          </cell>
          <cell r="D21" t="str">
            <v>Бяков Виталий</v>
          </cell>
          <cell r="E21" t="str">
            <v>Д161357</v>
          </cell>
        </row>
        <row r="22">
          <cell r="C22">
            <v>60</v>
          </cell>
          <cell r="D22" t="str">
            <v>Тетенов Денис</v>
          </cell>
          <cell r="E22" t="str">
            <v>Д161221</v>
          </cell>
        </row>
        <row r="23">
          <cell r="C23">
            <v>66</v>
          </cell>
          <cell r="D23" t="str">
            <v>Ведерников Михаил</v>
          </cell>
          <cell r="E23" t="str">
            <v>Д161227</v>
          </cell>
        </row>
        <row r="24">
          <cell r="C24">
            <v>70</v>
          </cell>
          <cell r="D24" t="str">
            <v>Соломенцев Григорий</v>
          </cell>
          <cell r="E24" t="str">
            <v>Д162030</v>
          </cell>
        </row>
        <row r="25">
          <cell r="C25">
            <v>80</v>
          </cell>
          <cell r="D25" t="str">
            <v>Брынцев Евгений</v>
          </cell>
          <cell r="E25" t="str">
            <v>Д161350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>
            <v>27</v>
          </cell>
          <cell r="D14" t="str">
            <v>Ведерников Тимофей</v>
          </cell>
          <cell r="E14" t="str">
            <v>Д161213</v>
          </cell>
          <cell r="F14" t="str">
            <v>Ижевск Удмуртия</v>
          </cell>
          <cell r="G14" t="str">
            <v>Viatti-Racing</v>
          </cell>
          <cell r="H14">
            <v>1</v>
          </cell>
          <cell r="I14">
            <v>100</v>
          </cell>
        </row>
        <row r="15">
          <cell r="C15">
            <v>12</v>
          </cell>
          <cell r="D15" t="str">
            <v>Бердников Николай</v>
          </cell>
          <cell r="E15" t="str">
            <v>Д161225</v>
          </cell>
          <cell r="F15" t="str">
            <v>Ижевск</v>
          </cell>
          <cell r="G15" t="str">
            <v>Viatti</v>
          </cell>
          <cell r="H15">
            <v>2</v>
          </cell>
          <cell r="I15">
            <v>83.35817710478473</v>
          </cell>
        </row>
        <row r="16">
          <cell r="C16">
            <v>60</v>
          </cell>
          <cell r="D16" t="str">
            <v>Тетенов Денис</v>
          </cell>
          <cell r="E16" t="str">
            <v>Д161221</v>
          </cell>
          <cell r="F16" t="str">
            <v>Ижевск</v>
          </cell>
          <cell r="G16" t="str">
            <v>Viatti</v>
          </cell>
          <cell r="H16">
            <v>3</v>
          </cell>
          <cell r="I16">
            <v>70.5884572681199</v>
          </cell>
        </row>
        <row r="17">
          <cell r="C17">
            <v>80</v>
          </cell>
          <cell r="D17" t="str">
            <v>Брынцев Евгений</v>
          </cell>
          <cell r="E17" t="str">
            <v>Д161350</v>
          </cell>
          <cell r="F17" t="str">
            <v>Асбест СО</v>
          </cell>
          <cell r="G17" t="str">
            <v>Брынцев</v>
          </cell>
          <cell r="H17">
            <v>4</v>
          </cell>
          <cell r="I17">
            <v>59.82308546376021</v>
          </cell>
        </row>
        <row r="18">
          <cell r="C18">
            <v>49</v>
          </cell>
          <cell r="D18" t="str">
            <v>Ворожцов Денис</v>
          </cell>
          <cell r="E18" t="str">
            <v>Д165295</v>
          </cell>
          <cell r="F18" t="str">
            <v>Киров</v>
          </cell>
          <cell r="G18" t="str">
            <v>Ворожцов</v>
          </cell>
          <cell r="H18">
            <v>5</v>
          </cell>
          <cell r="I18">
            <v>50.338602507008176</v>
          </cell>
        </row>
        <row r="19">
          <cell r="C19">
            <v>50</v>
          </cell>
          <cell r="D19" t="str">
            <v>Евстратов Дмитрий</v>
          </cell>
          <cell r="E19" t="str">
            <v>Д161355</v>
          </cell>
          <cell r="F19" t="str">
            <v>В.Салда СО </v>
          </cell>
          <cell r="G19" t="str">
            <v>Евстратов</v>
          </cell>
          <cell r="H19">
            <v>6</v>
          </cell>
          <cell r="I19">
            <v>41.763974483044066</v>
          </cell>
        </row>
        <row r="20">
          <cell r="C20">
            <v>37</v>
          </cell>
          <cell r="D20" t="str">
            <v>Доронин Никита</v>
          </cell>
          <cell r="E20" t="str">
            <v>Д162199</v>
          </cell>
          <cell r="F20" t="str">
            <v>Москва</v>
          </cell>
          <cell r="G20" t="str">
            <v>Доронин</v>
          </cell>
          <cell r="H20">
            <v>7</v>
          </cell>
          <cell r="I20">
            <v>33.87879022745335</v>
          </cell>
        </row>
        <row r="21">
          <cell r="C21">
            <v>70</v>
          </cell>
          <cell r="D21" t="str">
            <v>Соломенцев Григорий</v>
          </cell>
          <cell r="E21" t="str">
            <v>Д162030</v>
          </cell>
          <cell r="F21" t="str">
            <v>Тольятти</v>
          </cell>
          <cell r="G21" t="str">
            <v>Соломенцев</v>
          </cell>
          <cell r="H21">
            <v>8</v>
          </cell>
          <cell r="I21">
            <v>26.539439673329653</v>
          </cell>
        </row>
        <row r="22">
          <cell r="C22">
            <v>41</v>
          </cell>
          <cell r="D22" t="str">
            <v>Пащенков Андрей</v>
          </cell>
          <cell r="E22" t="str">
            <v>Д161356</v>
          </cell>
          <cell r="F22" t="str">
            <v>Лесной СО</v>
          </cell>
          <cell r="G22" t="str">
            <v>Пащенков</v>
          </cell>
          <cell r="H22">
            <v>9</v>
          </cell>
          <cell r="I22">
            <v>19.646170927520416</v>
          </cell>
        </row>
        <row r="23">
          <cell r="C23">
            <v>55</v>
          </cell>
          <cell r="D23" t="str">
            <v>Бяков Виталий</v>
          </cell>
          <cell r="E23" t="str">
            <v>Д161357</v>
          </cell>
          <cell r="F23" t="str">
            <v>Н.Тагил СО</v>
          </cell>
          <cell r="G23" t="str">
            <v>Бяков</v>
          </cell>
          <cell r="H23">
            <v>10</v>
          </cell>
          <cell r="I23">
            <v>13.126355243794464</v>
          </cell>
        </row>
        <row r="24">
          <cell r="C24">
            <v>10</v>
          </cell>
          <cell r="D24" t="str">
            <v>Фомин Ефим</v>
          </cell>
          <cell r="E24" t="str">
            <v>Д161294</v>
          </cell>
          <cell r="F24" t="str">
            <v>Н.Тура СО</v>
          </cell>
          <cell r="G24" t="str">
            <v>Фомин</v>
          </cell>
          <cell r="H24">
            <v>11</v>
          </cell>
          <cell r="I24">
            <v>6.925163785356673</v>
          </cell>
        </row>
        <row r="25">
          <cell r="C25">
            <v>66</v>
          </cell>
          <cell r="D25" t="str">
            <v>Ведерников Михаил</v>
          </cell>
          <cell r="E25" t="str">
            <v>Д161227</v>
          </cell>
          <cell r="F25" t="str">
            <v>Ижевск Удмуртия</v>
          </cell>
          <cell r="G25" t="str">
            <v>Viatti-Racing</v>
          </cell>
          <cell r="H25">
            <v>12</v>
          </cell>
          <cell r="I25">
            <v>1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>
            <v>55</v>
          </cell>
          <cell r="C13" t="str">
            <v>Бяков Виталий</v>
          </cell>
          <cell r="D13" t="str">
            <v>Д161357</v>
          </cell>
          <cell r="E13" t="str">
            <v>Н.Тагил СО</v>
          </cell>
          <cell r="F13" t="str">
            <v>Бяков</v>
          </cell>
          <cell r="G13">
            <v>1</v>
          </cell>
          <cell r="H13">
            <v>100</v>
          </cell>
        </row>
        <row r="14">
          <cell r="B14">
            <v>70</v>
          </cell>
          <cell r="C14" t="str">
            <v>Соломенцев Григорий</v>
          </cell>
          <cell r="D14" t="str">
            <v>Д162030</v>
          </cell>
          <cell r="E14" t="str">
            <v>Тольятти</v>
          </cell>
          <cell r="F14" t="str">
            <v>Соломенцев</v>
          </cell>
          <cell r="G14">
            <v>2</v>
          </cell>
          <cell r="H14">
            <v>81.03520957075276</v>
          </cell>
        </row>
        <row r="15">
          <cell r="B15">
            <v>60</v>
          </cell>
          <cell r="C15" t="str">
            <v>Тетенов Денис</v>
          </cell>
          <cell r="D15" t="str">
            <v>Д161221</v>
          </cell>
          <cell r="E15" t="str">
            <v>Ижевск</v>
          </cell>
          <cell r="F15" t="str">
            <v>Viatti</v>
          </cell>
          <cell r="G15">
            <v>3</v>
          </cell>
          <cell r="H15">
            <v>66.48301405302627</v>
          </cell>
        </row>
        <row r="16">
          <cell r="B16">
            <v>37</v>
          </cell>
          <cell r="C16" t="str">
            <v>Доронин Никита</v>
          </cell>
          <cell r="D16" t="str">
            <v>Д162199</v>
          </cell>
          <cell r="E16" t="str">
            <v>Москва</v>
          </cell>
          <cell r="F16" t="str">
            <v>Доронин</v>
          </cell>
          <cell r="G16">
            <v>4</v>
          </cell>
          <cell r="H16">
            <v>54.21494573814783</v>
          </cell>
        </row>
        <row r="17">
          <cell r="B17">
            <v>27</v>
          </cell>
          <cell r="C17" t="str">
            <v>Ведерников Тимофей</v>
          </cell>
          <cell r="D17" t="str">
            <v>Д161213</v>
          </cell>
          <cell r="E17" t="str">
            <v>Ижевск Удмуртия</v>
          </cell>
          <cell r="F17" t="str">
            <v>Viatti-Racing</v>
          </cell>
          <cell r="G17">
            <v>5</v>
          </cell>
          <cell r="H17">
            <v>43.40656057883426</v>
          </cell>
        </row>
        <row r="18">
          <cell r="B18">
            <v>49</v>
          </cell>
          <cell r="C18" t="str">
            <v>Ворожцов Денис</v>
          </cell>
          <cell r="D18" t="str">
            <v>Д165295</v>
          </cell>
          <cell r="E18" t="str">
            <v>Киров</v>
          </cell>
          <cell r="F18" t="str">
            <v>Ворожцов</v>
          </cell>
          <cell r="G18">
            <v>6</v>
          </cell>
          <cell r="H18">
            <v>33.63503347467406</v>
          </cell>
        </row>
        <row r="19">
          <cell r="B19">
            <v>12</v>
          </cell>
          <cell r="C19" t="str">
            <v>Бердников Николай</v>
          </cell>
          <cell r="D19" t="str">
            <v>Д161225</v>
          </cell>
          <cell r="E19" t="str">
            <v>Ижевск</v>
          </cell>
          <cell r="F19" t="str">
            <v>Viatti</v>
          </cell>
          <cell r="G19">
            <v>7</v>
          </cell>
          <cell r="H19">
            <v>24.649186921393365</v>
          </cell>
        </row>
        <row r="20">
          <cell r="B20">
            <v>66</v>
          </cell>
          <cell r="C20" t="str">
            <v>Ведерников Михаил</v>
          </cell>
          <cell r="D20" t="str">
            <v>Д161227</v>
          </cell>
          <cell r="E20" t="str">
            <v>Ижевск Удмуртия</v>
          </cell>
          <cell r="F20" t="str">
            <v>Viatti-Racing</v>
          </cell>
          <cell r="G20">
            <v>8</v>
          </cell>
          <cell r="H20">
            <v>16.28536487965333</v>
          </cell>
        </row>
        <row r="21">
          <cell r="B21">
            <v>50</v>
          </cell>
          <cell r="C21" t="str">
            <v>Евстратов Дмитрий</v>
          </cell>
          <cell r="D21" t="str">
            <v>Д161355</v>
          </cell>
          <cell r="E21" t="str">
            <v>В.Салда СО </v>
          </cell>
          <cell r="F21" t="str">
            <v>Евстратов</v>
          </cell>
          <cell r="G21">
            <v>9</v>
          </cell>
          <cell r="H21">
            <v>8.429891476295666</v>
          </cell>
        </row>
        <row r="22">
          <cell r="B22">
            <v>10</v>
          </cell>
          <cell r="C22" t="str">
            <v>Фомин Ефим</v>
          </cell>
          <cell r="D22" t="str">
            <v>Д161294</v>
          </cell>
          <cell r="E22" t="str">
            <v>Н.Тура СО</v>
          </cell>
          <cell r="F22" t="str">
            <v>Фомин</v>
          </cell>
          <cell r="G22">
            <v>10</v>
          </cell>
          <cell r="H2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1">
        <row r="9">
          <cell r="H9" t="str">
            <v>ДЗ-юниор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</row>
        <row r="14"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5"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</row>
        <row r="16"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7"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</row>
        <row r="18"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19"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1">
        <row r="9">
          <cell r="H9" t="str">
            <v>ДЗ-мини</v>
          </cell>
        </row>
        <row r="14">
          <cell r="C14">
            <v>5</v>
          </cell>
          <cell r="D14" t="str">
            <v>Карушева Елизавета</v>
          </cell>
          <cell r="E14">
            <v>0</v>
          </cell>
        </row>
        <row r="15">
          <cell r="C15">
            <v>7</v>
          </cell>
          <cell r="D15" t="str">
            <v>Шакиров Данил</v>
          </cell>
          <cell r="E15">
            <v>0</v>
          </cell>
        </row>
        <row r="16">
          <cell r="C16">
            <v>9</v>
          </cell>
          <cell r="D16" t="str">
            <v>Попов Иван</v>
          </cell>
          <cell r="E16">
            <v>0</v>
          </cell>
        </row>
        <row r="17">
          <cell r="C17">
            <v>11</v>
          </cell>
          <cell r="D17" t="str">
            <v>Юрченко Владимир</v>
          </cell>
          <cell r="E17">
            <v>0</v>
          </cell>
        </row>
        <row r="18">
          <cell r="C18">
            <v>55</v>
          </cell>
          <cell r="D18" t="str">
            <v>Гринкевич Софья</v>
          </cell>
          <cell r="E18" t="e">
            <v>#N/A</v>
          </cell>
        </row>
        <row r="19">
          <cell r="C19">
            <v>77</v>
          </cell>
          <cell r="D19" t="str">
            <v>Гринкевич Ян</v>
          </cell>
          <cell r="E19" t="e">
            <v>#N/A</v>
          </cell>
        </row>
        <row r="20">
          <cell r="C20">
            <v>90</v>
          </cell>
          <cell r="D20" t="str">
            <v>Лебедев Павел</v>
          </cell>
          <cell r="E20" t="e">
            <v>#N/A</v>
          </cell>
        </row>
        <row r="21">
          <cell r="C21">
            <v>96</v>
          </cell>
          <cell r="D21" t="str">
            <v>Мельников Никита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>
            <v>7</v>
          </cell>
          <cell r="D14" t="str">
            <v>Шакиров Данил</v>
          </cell>
          <cell r="E14">
            <v>0</v>
          </cell>
          <cell r="F14" t="str">
            <v>Артемовский СО</v>
          </cell>
          <cell r="G14">
            <v>0</v>
          </cell>
          <cell r="H14" t="str">
            <v/>
          </cell>
          <cell r="I14" t="str">
            <v>0</v>
          </cell>
        </row>
        <row r="15">
          <cell r="C15">
            <v>11</v>
          </cell>
          <cell r="D15" t="str">
            <v>Юрченко Владимир</v>
          </cell>
          <cell r="E15">
            <v>0</v>
          </cell>
          <cell r="F15" t="str">
            <v>Екатеринбург СО </v>
          </cell>
          <cell r="G15">
            <v>0</v>
          </cell>
          <cell r="H15" t="str">
            <v/>
          </cell>
          <cell r="I15" t="str">
            <v>0</v>
          </cell>
        </row>
        <row r="16">
          <cell r="C16">
            <v>9</v>
          </cell>
          <cell r="D16" t="str">
            <v>Попов Иван</v>
          </cell>
          <cell r="E16">
            <v>0</v>
          </cell>
          <cell r="F16" t="str">
            <v>Арамиль СО </v>
          </cell>
          <cell r="G16">
            <v>0</v>
          </cell>
          <cell r="H16" t="str">
            <v/>
          </cell>
          <cell r="I16" t="str">
            <v>0</v>
          </cell>
        </row>
        <row r="17">
          <cell r="C17">
            <v>5</v>
          </cell>
          <cell r="D17" t="str">
            <v>Карушева Елизавета</v>
          </cell>
          <cell r="E17">
            <v>0</v>
          </cell>
          <cell r="F17" t="str">
            <v>Арамиль СО</v>
          </cell>
          <cell r="G17">
            <v>0</v>
          </cell>
          <cell r="H17" t="str">
            <v/>
          </cell>
          <cell r="I17" t="str">
            <v>0</v>
          </cell>
        </row>
        <row r="18">
          <cell r="C18">
            <v>96</v>
          </cell>
          <cell r="D18" t="str">
            <v>Мельников Никита</v>
          </cell>
          <cell r="E18" t="e">
            <v>#N/A</v>
          </cell>
          <cell r="F18" t="e">
            <v>#N/A</v>
          </cell>
          <cell r="G18" t="e">
            <v>#N/A</v>
          </cell>
          <cell r="H18" t="str">
            <v/>
          </cell>
          <cell r="I18" t="str">
            <v>0</v>
          </cell>
        </row>
        <row r="19">
          <cell r="C19">
            <v>90</v>
          </cell>
          <cell r="D19" t="str">
            <v>Лебедев Павел</v>
          </cell>
          <cell r="E19" t="e">
            <v>#N/A</v>
          </cell>
          <cell r="F19" t="e">
            <v>#N/A</v>
          </cell>
          <cell r="G19" t="e">
            <v>#N/A</v>
          </cell>
          <cell r="H19" t="str">
            <v/>
          </cell>
          <cell r="I19" t="str">
            <v>0</v>
          </cell>
        </row>
        <row r="20">
          <cell r="C20">
            <v>77</v>
          </cell>
          <cell r="D20" t="str">
            <v>Гринкевич Ян</v>
          </cell>
          <cell r="E20" t="e">
            <v>#N/A</v>
          </cell>
          <cell r="F20" t="e">
            <v>#N/A</v>
          </cell>
          <cell r="G20" t="e">
            <v>#N/A</v>
          </cell>
          <cell r="H20" t="str">
            <v/>
          </cell>
          <cell r="I20" t="str">
            <v>0</v>
          </cell>
        </row>
        <row r="21">
          <cell r="C21">
            <v>55</v>
          </cell>
          <cell r="D21" t="str">
            <v>Гринкевич Софья</v>
          </cell>
          <cell r="E21" t="e">
            <v>#N/A</v>
          </cell>
          <cell r="F21" t="e">
            <v>#N/A</v>
          </cell>
          <cell r="G21" t="e">
            <v>#N/A</v>
          </cell>
          <cell r="H21" t="str">
            <v/>
          </cell>
          <cell r="I21" t="str">
            <v>0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>
            <v>11</v>
          </cell>
          <cell r="C13" t="str">
            <v>Юрченко Владимир</v>
          </cell>
          <cell r="D13">
            <v>0</v>
          </cell>
          <cell r="E13" t="str">
            <v>Екатеринбург СО </v>
          </cell>
          <cell r="F13">
            <v>0</v>
          </cell>
          <cell r="G13">
            <v>1</v>
          </cell>
          <cell r="H13">
            <v>80</v>
          </cell>
        </row>
        <row r="14">
          <cell r="B14">
            <v>7</v>
          </cell>
          <cell r="C14" t="str">
            <v>Шакиров Данил</v>
          </cell>
          <cell r="D14">
            <v>0</v>
          </cell>
          <cell r="E14" t="str">
            <v>Артемовский СО</v>
          </cell>
          <cell r="F14">
            <v>0</v>
          </cell>
          <cell r="G14">
            <v>2</v>
          </cell>
          <cell r="H14">
            <v>62.10326734678207</v>
          </cell>
        </row>
        <row r="15">
          <cell r="B15">
            <v>9</v>
          </cell>
          <cell r="C15" t="str">
            <v>Попов Иван</v>
          </cell>
          <cell r="D15">
            <v>0</v>
          </cell>
          <cell r="E15" t="str">
            <v>Арамиль СО </v>
          </cell>
          <cell r="F15">
            <v>0</v>
          </cell>
          <cell r="G15">
            <v>3</v>
          </cell>
          <cell r="H15">
            <v>48.37062138532366</v>
          </cell>
        </row>
        <row r="16">
          <cell r="B16">
            <v>5</v>
          </cell>
          <cell r="C16" t="str">
            <v>Карушева Елизавета</v>
          </cell>
          <cell r="D16">
            <v>0</v>
          </cell>
          <cell r="E16" t="str">
            <v>Арамиль СО</v>
          </cell>
          <cell r="F16">
            <v>0</v>
          </cell>
          <cell r="G16">
            <v>4</v>
          </cell>
          <cell r="H16">
            <v>36.793465306435856</v>
          </cell>
        </row>
        <row r="17">
          <cell r="B17">
            <v>96</v>
          </cell>
          <cell r="C17" t="str">
            <v>Мельников Никита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5</v>
          </cell>
          <cell r="H17">
            <v>26.59378604655167</v>
          </cell>
        </row>
        <row r="18">
          <cell r="B18">
            <v>90</v>
          </cell>
          <cell r="C18" t="str">
            <v>Лебедев Павел</v>
          </cell>
          <cell r="D18" t="e">
            <v>#N/A</v>
          </cell>
          <cell r="E18" t="e">
            <v>#N/A</v>
          </cell>
          <cell r="F18" t="e">
            <v>#N/A</v>
          </cell>
          <cell r="G18">
            <v>6</v>
          </cell>
          <cell r="H18">
            <v>17.372571140473255</v>
          </cell>
        </row>
        <row r="19">
          <cell r="B19">
            <v>55</v>
          </cell>
          <cell r="C19" t="str">
            <v>Гринкевич Софья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7</v>
          </cell>
          <cell r="H19">
            <v>8.892788881509091</v>
          </cell>
        </row>
        <row r="20">
          <cell r="B20">
            <v>77</v>
          </cell>
          <cell r="C20" t="str">
            <v>Гринкевич Ян</v>
          </cell>
          <cell r="D20" t="e">
            <v>#N/A</v>
          </cell>
          <cell r="E20" t="e">
            <v>#N/A</v>
          </cell>
          <cell r="F20" t="e">
            <v>#N/A</v>
          </cell>
          <cell r="G20">
            <v>8</v>
          </cell>
          <cell r="H20">
            <v>1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1">
        <row r="9">
          <cell r="H9" t="str">
            <v>Д2-юниор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</row>
        <row r="14">
          <cell r="B14" t="e">
            <v>#N/A</v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5">
          <cell r="B15" t="e">
            <v>#N/A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</row>
        <row r="16">
          <cell r="B16" t="e">
            <v>#N/A</v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  <row r="17">
          <cell r="B17" t="e">
            <v>#N/A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</row>
        <row r="18"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19"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 "/>
      <sheetName val="СПИСОК РАФ"/>
      <sheetName val="ОЧКИ 1"/>
      <sheetName val="тренировка"/>
      <sheetName val="хронометраж "/>
      <sheetName val="проток п-ф"/>
      <sheetName val="прот Финал Б"/>
      <sheetName val="прот Финал А"/>
      <sheetName val="итог 1"/>
      <sheetName val="ИТОГОВФЙ РАФ 1"/>
      <sheetName val="ИТОГОВЫЙ личный РАФ 1"/>
      <sheetName val="ОЧКИ 2"/>
      <sheetName val="ПРОТ 1 ФИНАЛ"/>
      <sheetName val="ПРОТ 2 ФИНАЛ"/>
      <sheetName val="ИТОГ 2"/>
      <sheetName val="ИТОГОВЫЙ РАФ 2"/>
      <sheetName val="ИТОГОВЫЙ ЛИЧНЫЙ РАФ 2"/>
    </sheetNames>
    <sheetDataSet>
      <sheetData sheetId="1">
        <row r="9">
          <cell r="H9" t="str">
            <v>ДЗ</v>
          </cell>
        </row>
        <row r="14">
          <cell r="C14">
            <v>2</v>
          </cell>
          <cell r="D14" t="str">
            <v>Фуражкин Матвей</v>
          </cell>
          <cell r="E14" t="str">
            <v>Д16061</v>
          </cell>
        </row>
        <row r="15">
          <cell r="C15">
            <v>27</v>
          </cell>
          <cell r="D15" t="str">
            <v>Ведерников Тимофей</v>
          </cell>
          <cell r="E15" t="str">
            <v>Д161213</v>
          </cell>
        </row>
        <row r="16">
          <cell r="C16">
            <v>37</v>
          </cell>
          <cell r="D16" t="str">
            <v>Доронин Никита</v>
          </cell>
          <cell r="E16" t="str">
            <v>Д162199</v>
          </cell>
        </row>
        <row r="17">
          <cell r="C17">
            <v>38</v>
          </cell>
          <cell r="D17" t="str">
            <v>Доронин Евгений</v>
          </cell>
          <cell r="E17" t="str">
            <v>Д162200</v>
          </cell>
        </row>
        <row r="18">
          <cell r="C18">
            <v>71</v>
          </cell>
          <cell r="D18" t="str">
            <v>Шмаков Александр</v>
          </cell>
          <cell r="E18" t="str">
            <v>Д162216</v>
          </cell>
        </row>
        <row r="19">
          <cell r="C19">
            <v>97</v>
          </cell>
          <cell r="D19" t="str">
            <v>Огарков Дмитрий</v>
          </cell>
          <cell r="E19" t="str">
            <v>Д161463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</sheetData>
      <sheetData sheetId="10">
        <row r="14">
          <cell r="C14">
            <v>71</v>
          </cell>
          <cell r="D14" t="str">
            <v>Шмаков Александр</v>
          </cell>
          <cell r="E14" t="str">
            <v>Д162216</v>
          </cell>
          <cell r="F14" t="str">
            <v>Москва</v>
          </cell>
          <cell r="G14" t="str">
            <v>СТК "Радуга"</v>
          </cell>
          <cell r="H14" t="str">
            <v/>
          </cell>
          <cell r="I14" t="str">
            <v>0</v>
          </cell>
        </row>
        <row r="15">
          <cell r="C15">
            <v>2</v>
          </cell>
          <cell r="D15" t="str">
            <v>Фуражкин Матвей</v>
          </cell>
          <cell r="E15" t="str">
            <v>Д16061</v>
          </cell>
          <cell r="F15" t="str">
            <v>Москва</v>
          </cell>
          <cell r="G15" t="str">
            <v>FF Motorsport</v>
          </cell>
          <cell r="H15" t="str">
            <v/>
          </cell>
          <cell r="I15" t="str">
            <v>0</v>
          </cell>
        </row>
        <row r="16">
          <cell r="C16">
            <v>38</v>
          </cell>
          <cell r="D16" t="str">
            <v>Доронин Евгений</v>
          </cell>
          <cell r="E16" t="str">
            <v>Д162200</v>
          </cell>
          <cell r="F16" t="str">
            <v>Москва</v>
          </cell>
          <cell r="G16" t="str">
            <v>Доронин</v>
          </cell>
          <cell r="H16" t="str">
            <v/>
          </cell>
          <cell r="I16" t="str">
            <v>0</v>
          </cell>
        </row>
        <row r="17">
          <cell r="C17">
            <v>27</v>
          </cell>
          <cell r="D17" t="str">
            <v>Ведерников Тимофей</v>
          </cell>
          <cell r="E17" t="str">
            <v>Д161213</v>
          </cell>
          <cell r="F17" t="str">
            <v>Ижевск Удмуртия</v>
          </cell>
          <cell r="G17" t="str">
            <v>Viatti-Racing</v>
          </cell>
          <cell r="H17" t="str">
            <v/>
          </cell>
          <cell r="I17" t="str">
            <v>0</v>
          </cell>
        </row>
        <row r="18">
          <cell r="C18">
            <v>37</v>
          </cell>
          <cell r="D18" t="str">
            <v>Доронин Никита</v>
          </cell>
          <cell r="E18" t="str">
            <v>Д162199</v>
          </cell>
          <cell r="F18" t="str">
            <v>Москва</v>
          </cell>
          <cell r="G18" t="str">
            <v>Доронин</v>
          </cell>
          <cell r="H18" t="str">
            <v/>
          </cell>
          <cell r="I18" t="str">
            <v>0</v>
          </cell>
        </row>
        <row r="19">
          <cell r="C19">
            <v>97</v>
          </cell>
          <cell r="D19" t="str">
            <v>Огарков Дмитрий</v>
          </cell>
          <cell r="E19" t="str">
            <v>Д161463</v>
          </cell>
          <cell r="F19" t="str">
            <v>Челябинск ЧО</v>
          </cell>
          <cell r="G19" t="str">
            <v>Огарков</v>
          </cell>
          <cell r="H19" t="str">
            <v/>
          </cell>
          <cell r="I19" t="str">
            <v>0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</row>
      </sheetData>
      <sheetData sheetId="16">
        <row r="13">
          <cell r="B13">
            <v>2</v>
          </cell>
          <cell r="C13" t="str">
            <v>Фуражкин Матвей</v>
          </cell>
          <cell r="D13" t="str">
            <v>Д16061</v>
          </cell>
          <cell r="E13" t="str">
            <v>Москва</v>
          </cell>
          <cell r="F13" t="str">
            <v>FF Motorsport</v>
          </cell>
          <cell r="G13">
            <v>1</v>
          </cell>
          <cell r="H13">
            <v>60</v>
          </cell>
        </row>
        <row r="14">
          <cell r="B14">
            <v>71</v>
          </cell>
          <cell r="C14" t="str">
            <v>Шмаков Александр</v>
          </cell>
          <cell r="D14" t="str">
            <v>Д162216</v>
          </cell>
          <cell r="E14" t="str">
            <v>Москва</v>
          </cell>
          <cell r="F14" t="str">
            <v>СТК "Радуга"</v>
          </cell>
          <cell r="G14">
            <v>2</v>
          </cell>
          <cell r="H14">
            <v>43.13985987021347</v>
          </cell>
        </row>
        <row r="15">
          <cell r="B15">
            <v>38</v>
          </cell>
          <cell r="C15" t="str">
            <v>Доронин Евгений</v>
          </cell>
          <cell r="D15" t="str">
            <v>Д162200</v>
          </cell>
          <cell r="E15" t="str">
            <v>Москва</v>
          </cell>
          <cell r="F15" t="str">
            <v>Доронин</v>
          </cell>
          <cell r="G15">
            <v>3</v>
          </cell>
          <cell r="H15">
            <v>30.20261932752118</v>
          </cell>
        </row>
        <row r="16">
          <cell r="B16">
            <v>27</v>
          </cell>
          <cell r="C16" t="str">
            <v>Ведерников Тимофей</v>
          </cell>
          <cell r="D16" t="str">
            <v>Д161213</v>
          </cell>
          <cell r="E16" t="str">
            <v>Ижевск Удмуртия</v>
          </cell>
          <cell r="F16" t="str">
            <v>Viatti-Racing</v>
          </cell>
          <cell r="G16">
            <v>4</v>
          </cell>
          <cell r="H16">
            <v>19.29602103515849</v>
          </cell>
        </row>
        <row r="17">
          <cell r="B17">
            <v>37</v>
          </cell>
          <cell r="C17" t="str">
            <v>Доронин Никита</v>
          </cell>
          <cell r="D17" t="str">
            <v>Д162199</v>
          </cell>
          <cell r="E17" t="str">
            <v>Москва</v>
          </cell>
          <cell r="F17" t="str">
            <v>Доронин</v>
          </cell>
          <cell r="G17">
            <v>5</v>
          </cell>
          <cell r="H17">
            <v>9.687115044734362</v>
          </cell>
        </row>
        <row r="18">
          <cell r="B18">
            <v>97</v>
          </cell>
          <cell r="C18" t="str">
            <v>Огарков Дмитрий</v>
          </cell>
          <cell r="D18" t="str">
            <v>Д161463</v>
          </cell>
          <cell r="E18" t="str">
            <v>Челябинск ЧО</v>
          </cell>
          <cell r="F18" t="str">
            <v>Огарков</v>
          </cell>
          <cell r="G18">
            <v>6</v>
          </cell>
          <cell r="H18">
            <v>0.9999999999999929</v>
          </cell>
        </row>
        <row r="19"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B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32"/>
  <sheetViews>
    <sheetView zoomScale="80" zoomScaleNormal="80" zoomScalePageLayoutView="0" workbookViewId="0" topLeftCell="A9">
      <selection activeCell="H35" sqref="H35"/>
    </sheetView>
  </sheetViews>
  <sheetFormatPr defaultColWidth="9.140625" defaultRowHeight="15"/>
  <cols>
    <col min="1" max="2" width="3.28125" style="0" customWidth="1"/>
    <col min="3" max="3" width="6.57421875" style="0" customWidth="1"/>
    <col min="4" max="4" width="35.8515625" style="0" customWidth="1"/>
    <col min="5" max="5" width="10.8515625" style="0" customWidth="1"/>
    <col min="6" max="6" width="29.140625" style="0" customWidth="1"/>
    <col min="7" max="7" width="4.00390625" style="0" customWidth="1"/>
    <col min="8" max="8" width="11.140625" style="0" customWidth="1"/>
    <col min="9" max="9" width="20.28125" style="0" customWidth="1"/>
    <col min="10" max="10" width="11.00390625" style="0" customWidth="1"/>
    <col min="11" max="11" width="4.00390625" style="0" customWidth="1"/>
  </cols>
  <sheetData>
    <row r="1" spans="4:9" s="9" customFormat="1" ht="15">
      <c r="D1" s="114" t="str">
        <f>VLOOKUP($B$10,'[1]соревнования'!$A$35:$H$42,2,FALSE)</f>
        <v>МИНИСТЕРСТВО СПОРТА РФ</v>
      </c>
      <c r="E1" s="114"/>
      <c r="F1" s="114"/>
      <c r="G1" s="114"/>
      <c r="H1" s="114"/>
      <c r="I1" s="114"/>
    </row>
    <row r="2" spans="4:9" s="9" customFormat="1" ht="15">
      <c r="D2" s="114" t="str">
        <f>VLOOKUP($B$10,'[1]соревнования'!$A$35:$H$42,3,FALSE)</f>
        <v>РОССИЙСКАЯ АВТОМОБИЛЬНАЯ ФЕДЕРАЦИЯ</v>
      </c>
      <c r="E2" s="114"/>
      <c r="F2" s="114"/>
      <c r="G2" s="114"/>
      <c r="H2" s="114"/>
      <c r="I2" s="114"/>
    </row>
    <row r="3" spans="4:9" ht="15" customHeight="1">
      <c r="D3" s="114" t="str">
        <f>VLOOKUP($B$10,'[1]соревнования'!$A$35:$H$42,4,FALSE)</f>
        <v>МИНИСТЕРСТВО  ФИЗИЧЕСКОЙ КУЛЬТУРЫ,СПОРТА И МОЛОДЕЖНОЙ ПОЛИТИКИ СВЕРДЛОВСКОЙ ОБЛАСТИ</v>
      </c>
      <c r="E3" s="114"/>
      <c r="F3" s="114"/>
      <c r="G3" s="114"/>
      <c r="H3" s="114"/>
      <c r="I3" s="114"/>
    </row>
    <row r="4" spans="2:11" ht="15" customHeight="1">
      <c r="B4" s="30"/>
      <c r="C4" s="30"/>
      <c r="D4" s="114" t="str">
        <f>VLOOKUP($B$10,'[1]соревнования'!$A$35:$H$42,5,FALSE)</f>
        <v>ФЕДЕРАЦИЯ АВТОМОБИЛЬНОГО СПОРТА СВЕРДЛОВСКОЙ ОБЛАСТИ</v>
      </c>
      <c r="E4" s="114"/>
      <c r="F4" s="114"/>
      <c r="G4" s="114"/>
      <c r="H4" s="114"/>
      <c r="I4" s="114"/>
      <c r="K4" s="10"/>
    </row>
    <row r="5" spans="2:11" ht="15" customHeight="1">
      <c r="B5" s="30"/>
      <c r="C5" s="30"/>
      <c r="D5" s="114" t="str">
        <f>VLOOKUP($B$10,'[1]соревнования'!$A$35:$H$42,6,FALSE)</f>
        <v>АЛАПАЕВСКОЕ ОТДЕЛЕНИЕ ФАС СО</v>
      </c>
      <c r="E5" s="114"/>
      <c r="F5" s="114"/>
      <c r="G5" s="114"/>
      <c r="H5" s="114"/>
      <c r="I5" s="114"/>
      <c r="J5" s="112" t="s">
        <v>9</v>
      </c>
      <c r="K5" s="10"/>
    </row>
    <row r="6" spans="2:11" ht="15" customHeight="1">
      <c r="B6" s="30"/>
      <c r="C6" s="30"/>
      <c r="D6" s="114" t="str">
        <f>VLOOKUP($B$10,'[1]соревнования'!$A$35:$H$42,7,FALSE)</f>
        <v>МУНИЦИПАЛЬНОЕ ОБРАЗОВАНИЕ «АЛАПАЕВСКОЕ» </v>
      </c>
      <c r="E6" s="114"/>
      <c r="F6" s="114"/>
      <c r="G6" s="114"/>
      <c r="H6" s="114"/>
      <c r="I6" s="114"/>
      <c r="J6" s="112"/>
      <c r="K6" s="10"/>
    </row>
    <row r="7" spans="2:11" ht="15" customHeight="1">
      <c r="B7" s="30"/>
      <c r="C7" s="30"/>
      <c r="D7" s="114">
        <f>VLOOKUP($B$10,'[1]соревнования'!$A$35:$H$42,8,FALSE)</f>
        <v>0</v>
      </c>
      <c r="E7" s="114"/>
      <c r="F7" s="114"/>
      <c r="G7" s="114"/>
      <c r="H7" s="114"/>
      <c r="I7" s="114"/>
      <c r="J7" s="65">
        <v>42637</v>
      </c>
      <c r="K7" s="65"/>
    </row>
    <row r="8" spans="2:11" s="14" customFormat="1" ht="15" customHeight="1">
      <c r="B8" s="30"/>
      <c r="C8" s="30"/>
      <c r="D8" s="63"/>
      <c r="E8" s="63"/>
      <c r="F8" s="63"/>
      <c r="G8" s="63"/>
      <c r="H8" s="63"/>
      <c r="K8" s="65"/>
    </row>
    <row r="9" spans="2:11" ht="15" customHeight="1">
      <c r="B9" s="30"/>
      <c r="C9" s="30"/>
      <c r="D9" s="113" t="str">
        <f>VLOOKUP(I9,'[1]соревнования'!$A$3:$L$13,2,FALSE)</f>
        <v>8 этап Чемпиона России по кроссу</v>
      </c>
      <c r="E9" s="113"/>
      <c r="F9" s="113"/>
      <c r="G9" s="113"/>
      <c r="H9" s="113"/>
      <c r="I9" s="73" t="s">
        <v>25</v>
      </c>
      <c r="K9" s="65"/>
    </row>
    <row r="10" spans="2:11" ht="15" customHeight="1">
      <c r="B10" s="31" t="str">
        <f>VLOOKUP(I9,'[1]соревнования'!$A$3:$J$11,3,FALSE)</f>
        <v>Алапаевск</v>
      </c>
      <c r="C10" s="31"/>
      <c r="E10" s="64"/>
      <c r="F10" s="64"/>
      <c r="G10" s="64"/>
      <c r="I10" s="91" t="str">
        <f>VLOOKUP(I9,'[1]соревнования'!$A$3:$L$13,12,FALSE)</f>
        <v>1660991811Л</v>
      </c>
      <c r="J10" s="10"/>
      <c r="K10" s="10"/>
    </row>
    <row r="11" spans="2:14" ht="15" customHeight="1">
      <c r="B11" s="31"/>
      <c r="C11" s="31"/>
      <c r="D11" s="31"/>
      <c r="E11" s="113" t="s">
        <v>0</v>
      </c>
      <c r="F11" s="113"/>
      <c r="G11" s="113"/>
      <c r="H11" s="113"/>
      <c r="I11" s="134" t="s">
        <v>1</v>
      </c>
      <c r="J11" s="66">
        <v>42637</v>
      </c>
      <c r="L11" s="68"/>
      <c r="M11" s="68"/>
      <c r="N11" s="68"/>
    </row>
    <row r="12" spans="5:14" ht="15" customHeight="1" thickBot="1">
      <c r="E12" s="127"/>
      <c r="F12" s="127"/>
      <c r="G12" s="127"/>
      <c r="H12" s="127"/>
      <c r="I12" s="135"/>
      <c r="J12" s="67">
        <v>0.4583333333333333</v>
      </c>
      <c r="L12" s="68"/>
      <c r="M12" s="68"/>
      <c r="N12" s="68"/>
    </row>
    <row r="13" spans="3:10" ht="15" customHeight="1">
      <c r="C13" s="121" t="s">
        <v>2</v>
      </c>
      <c r="D13" s="128" t="s">
        <v>3</v>
      </c>
      <c r="E13" s="123" t="s">
        <v>4</v>
      </c>
      <c r="F13" s="121" t="s">
        <v>5</v>
      </c>
      <c r="G13" s="133" t="s">
        <v>16</v>
      </c>
      <c r="H13" s="125" t="s">
        <v>6</v>
      </c>
      <c r="I13" s="121" t="s">
        <v>7</v>
      </c>
      <c r="J13" s="131" t="s">
        <v>8</v>
      </c>
    </row>
    <row r="14" spans="3:10" ht="15" customHeight="1" thickBot="1">
      <c r="C14" s="122"/>
      <c r="D14" s="129"/>
      <c r="E14" s="124"/>
      <c r="F14" s="130"/>
      <c r="G14" s="129"/>
      <c r="H14" s="126"/>
      <c r="I14" s="122"/>
      <c r="J14" s="132"/>
    </row>
    <row r="15" spans="3:10" ht="15" customHeight="1">
      <c r="C15" s="109">
        <f>IF(D15="","",SUBTOTAL(3,$D$15:D15))</f>
        <v>1</v>
      </c>
      <c r="D15" s="115" t="s">
        <v>21</v>
      </c>
      <c r="E15" s="118">
        <v>16501</v>
      </c>
      <c r="F15" s="85" t="s">
        <v>27</v>
      </c>
      <c r="G15" s="88">
        <f>VLOOKUP(F15,'список участников'!$B$2:$F$207,2,FALSE)</f>
        <v>90</v>
      </c>
      <c r="H15" s="71" t="str">
        <f>VLOOKUP(F15,'список участников'!$B$2:$G$207,6,FALSE)</f>
        <v>Д161339</v>
      </c>
      <c r="I15" s="109" t="str">
        <f>D15</f>
        <v>ДЮСТ В.Пышма</v>
      </c>
      <c r="J15" s="109">
        <v>160139</v>
      </c>
    </row>
    <row r="16" spans="3:10" ht="15" customHeight="1">
      <c r="C16" s="110"/>
      <c r="D16" s="116"/>
      <c r="E16" s="119"/>
      <c r="F16" s="83" t="s">
        <v>22</v>
      </c>
      <c r="G16" s="86">
        <f>VLOOKUP(F16,'список участников'!$B$2:$F$207,2,FALSE)</f>
        <v>98</v>
      </c>
      <c r="H16" s="69" t="str">
        <f>VLOOKUP(F16,'список участников'!$B$2:$G$207,6,FALSE)</f>
        <v>Д161326</v>
      </c>
      <c r="I16" s="110"/>
      <c r="J16" s="110"/>
    </row>
    <row r="17" spans="3:10" ht="15" customHeight="1">
      <c r="C17" s="110"/>
      <c r="D17" s="116"/>
      <c r="E17" s="119"/>
      <c r="F17" s="83" t="s">
        <v>26</v>
      </c>
      <c r="G17" s="86">
        <f>VLOOKUP(F17,'список участников'!$B$2:$F$207,2,FALSE)</f>
        <v>96</v>
      </c>
      <c r="H17" s="69" t="str">
        <f>VLOOKUP(F17,'список участников'!$B$2:$G$207,6,FALSE)</f>
        <v>Д161285</v>
      </c>
      <c r="I17" s="110"/>
      <c r="J17" s="110"/>
    </row>
    <row r="18" spans="3:10" ht="15" customHeight="1">
      <c r="C18" s="110"/>
      <c r="D18" s="116"/>
      <c r="E18" s="119"/>
      <c r="F18" s="83"/>
      <c r="G18" s="86" t="e">
        <f>VLOOKUP(F18,'список участников'!$B$2:$F$207,2,FALSE)</f>
        <v>#N/A</v>
      </c>
      <c r="H18" s="69" t="e">
        <f>VLOOKUP(F18,'список участников'!$B$2:$G$207,6,FALSE)</f>
        <v>#N/A</v>
      </c>
      <c r="I18" s="110"/>
      <c r="J18" s="110"/>
    </row>
    <row r="19" spans="3:10" ht="15" customHeight="1" thickBot="1">
      <c r="C19" s="111"/>
      <c r="D19" s="117"/>
      <c r="E19" s="120"/>
      <c r="F19" s="84"/>
      <c r="G19" s="87" t="e">
        <f>VLOOKUP(F19,'список участников'!$B$2:$F$207,2,FALSE)</f>
        <v>#N/A</v>
      </c>
      <c r="H19" s="70" t="e">
        <f>VLOOKUP(F19,'список участников'!$B$2:$G$207,6,FALSE)</f>
        <v>#N/A</v>
      </c>
      <c r="I19" s="111"/>
      <c r="J19" s="111"/>
    </row>
    <row r="20" spans="3:10" ht="15" customHeight="1">
      <c r="C20" s="109">
        <f>IF(D20="","",SUBTOTAL(3,$D$15:D20))</f>
        <v>2</v>
      </c>
      <c r="D20" s="115" t="s">
        <v>23</v>
      </c>
      <c r="E20" s="118">
        <v>16106</v>
      </c>
      <c r="F20" s="85" t="s">
        <v>28</v>
      </c>
      <c r="G20" s="88">
        <v>10</v>
      </c>
      <c r="H20" s="71" t="s">
        <v>31</v>
      </c>
      <c r="I20" s="109" t="str">
        <f>D20</f>
        <v>Viatti</v>
      </c>
      <c r="J20" s="109">
        <v>160103</v>
      </c>
    </row>
    <row r="21" spans="3:10" ht="15" customHeight="1">
      <c r="C21" s="110"/>
      <c r="D21" s="116"/>
      <c r="E21" s="119"/>
      <c r="F21" s="83" t="s">
        <v>29</v>
      </c>
      <c r="G21" s="86">
        <f>VLOOKUP(F21,'список участников'!$B$2:$F$207,2,FALSE)</f>
        <v>7</v>
      </c>
      <c r="H21" s="69" t="str">
        <f>VLOOKUP(F21,'список участников'!$B$2:$G$207,6,FALSE)</f>
        <v>Д161279</v>
      </c>
      <c r="I21" s="110"/>
      <c r="J21" s="110"/>
    </row>
    <row r="22" spans="3:10" ht="15" customHeight="1">
      <c r="C22" s="110"/>
      <c r="D22" s="116"/>
      <c r="E22" s="119"/>
      <c r="F22" s="83" t="s">
        <v>24</v>
      </c>
      <c r="G22" s="86">
        <f>VLOOKUP(F22,'список участников'!$B$2:$F$207,2,FALSE)</f>
        <v>25</v>
      </c>
      <c r="H22" s="69" t="str">
        <f>VLOOKUP(F22,'список участников'!$B$2:$G$207,6,FALSE)</f>
        <v>Д 161242</v>
      </c>
      <c r="I22" s="110"/>
      <c r="J22" s="110"/>
    </row>
    <row r="23" spans="3:10" ht="15" customHeight="1">
      <c r="C23" s="110"/>
      <c r="D23" s="116"/>
      <c r="E23" s="119"/>
      <c r="F23" s="83" t="s">
        <v>30</v>
      </c>
      <c r="G23" s="86">
        <f>VLOOKUP(F23,'список участников'!$B$2:$F$207,2,FALSE)</f>
        <v>53</v>
      </c>
      <c r="H23" s="69" t="str">
        <f>VLOOKUP(F23,'список участников'!$B$2:$G$207,6,FALSE)</f>
        <v>Д161247</v>
      </c>
      <c r="I23" s="110"/>
      <c r="J23" s="110"/>
    </row>
    <row r="24" spans="3:10" ht="15" customHeight="1" thickBot="1">
      <c r="C24" s="111"/>
      <c r="D24" s="117"/>
      <c r="E24" s="120"/>
      <c r="F24" s="84"/>
      <c r="G24" s="87" t="e">
        <f>VLOOKUP(F24,'список участников'!$B$2:$F$207,2,FALSE)</f>
        <v>#N/A</v>
      </c>
      <c r="H24" s="70" t="e">
        <f>VLOOKUP(F24,'список участников'!$B$2:$G$207,6,FALSE)</f>
        <v>#N/A</v>
      </c>
      <c r="I24" s="111"/>
      <c r="J24" s="111"/>
    </row>
    <row r="25" spans="3:10" s="14" customFormat="1" ht="15" customHeight="1">
      <c r="C25" s="15"/>
      <c r="D25" s="48"/>
      <c r="E25" s="5"/>
      <c r="F25" s="48"/>
      <c r="G25" s="1"/>
      <c r="H25" s="15"/>
      <c r="I25" s="15"/>
      <c r="J25" s="15"/>
    </row>
    <row r="26" spans="3:10" s="14" customFormat="1" ht="15" customHeight="1">
      <c r="C26" s="15"/>
      <c r="D26" s="48"/>
      <c r="E26" s="5"/>
      <c r="F26" s="48"/>
      <c r="G26" s="1"/>
      <c r="H26" s="15"/>
      <c r="I26" s="15"/>
      <c r="J26" s="15"/>
    </row>
    <row r="27" spans="7:23" ht="15" customHeight="1">
      <c r="G27" s="10" t="str">
        <f>'[1]соревнования'!$G$2</f>
        <v>Спортивный комиссар   </v>
      </c>
      <c r="H27" s="10"/>
      <c r="I27" s="10"/>
      <c r="J27" s="23" t="str">
        <f>'[1]соревнования'!$G$3</f>
        <v>Федоров П.</v>
      </c>
      <c r="K27" s="10" t="str">
        <f>VLOOKUP(J27,'[1]Судьи'!$B$3:$F$80,5,FALSE)</f>
        <v>Москва</v>
      </c>
      <c r="L27" s="23"/>
      <c r="M27" s="23"/>
      <c r="S27" s="14"/>
      <c r="U27" s="10"/>
      <c r="V27" s="10"/>
      <c r="W27" s="10"/>
    </row>
    <row r="28" spans="3:23" ht="15" customHeight="1">
      <c r="C28" s="10" t="str">
        <f>'[1]соревнования'!$E$2</f>
        <v>Руководитель гонки/Гл.судья     </v>
      </c>
      <c r="E28" s="10" t="str">
        <f>'[1]соревнования'!$E$3</f>
        <v>Дружинин С.</v>
      </c>
      <c r="F28" s="10" t="str">
        <f>VLOOKUP(E28,'[1]Судьи'!$B$3:$G$80,5,FALSE)</f>
        <v>Екатеринбург</v>
      </c>
      <c r="G28" s="14"/>
      <c r="H28" s="14"/>
      <c r="I28" s="14"/>
      <c r="J28" s="62" t="str">
        <f>VLOOKUP(J27,'[1]Судьи'!$B$3:$G$90,3,FALSE)</f>
        <v>СС1К</v>
      </c>
      <c r="K28" s="10" t="str">
        <f>VLOOKUP(J27,'[1]Судьи'!$B$3:$G$84,4,FALSE)</f>
        <v>аккр. №151918</v>
      </c>
      <c r="Q28" s="10"/>
      <c r="R28" s="10"/>
      <c r="T28" s="10"/>
      <c r="U28" s="10"/>
      <c r="V28" s="10"/>
      <c r="W28" s="10"/>
    </row>
    <row r="29" spans="3:23" ht="15" customHeight="1">
      <c r="C29" s="14"/>
      <c r="E29" s="62" t="str">
        <f>VLOOKUP(E28,'[1]Судьи'!$B$3:$G$217,3,FALSE)</f>
        <v>СС1К</v>
      </c>
      <c r="F29" s="10" t="str">
        <f>VLOOKUP(E28,'[1]Судьи'!$B$3:$G$217,4,FALSE)</f>
        <v>аккр. №150085</v>
      </c>
      <c r="G29" s="10" t="str">
        <f>'[1]соревнования'!$H$2</f>
        <v>Спортивный комиссар   </v>
      </c>
      <c r="H29" s="10"/>
      <c r="I29" s="10"/>
      <c r="J29" s="10" t="str">
        <f>'[1]соревнования'!$H$3</f>
        <v>Фомичев Е.</v>
      </c>
      <c r="K29" s="10" t="str">
        <f>VLOOKUP(J29,'[1]Судьи'!$B$3:$F$80,5,FALSE)</f>
        <v>Екатеринбург</v>
      </c>
      <c r="L29" s="10"/>
      <c r="M29" s="10"/>
      <c r="P29" s="14"/>
      <c r="Q29" s="14"/>
      <c r="R29" s="14"/>
      <c r="U29" s="10"/>
      <c r="V29" s="10"/>
      <c r="W29" s="10"/>
    </row>
    <row r="30" spans="3:23" ht="15" customHeight="1">
      <c r="C30" s="10" t="str">
        <f>'[1]соревнования'!$J$2</f>
        <v>Гл. секретарь                 </v>
      </c>
      <c r="E30" s="10" t="str">
        <f>'[1]соревнования'!$J$3</f>
        <v>Шарипов И.</v>
      </c>
      <c r="F30" s="10" t="str">
        <f>VLOOKUP(E30,'[1]Судьи'!$B$3:$G$80,5,FALSE)</f>
        <v>Первоуральск</v>
      </c>
      <c r="G30" s="14"/>
      <c r="H30" s="14"/>
      <c r="I30" s="14"/>
      <c r="J30" s="62" t="str">
        <f>VLOOKUP(J29,'[1]Судьи'!$B$3:$G$90,3,FALSE)</f>
        <v>ССВК</v>
      </c>
      <c r="K30" s="10" t="str">
        <f>VLOOKUP(J29,'[1]Судьи'!$B$3:$G$84,4,FALSE)</f>
        <v>аккр. №150004</v>
      </c>
      <c r="Q30" s="10"/>
      <c r="R30" s="10"/>
      <c r="T30" s="10"/>
      <c r="U30" s="10"/>
      <c r="V30" s="10"/>
      <c r="W30" s="10"/>
    </row>
    <row r="31" spans="5:23" ht="15" customHeight="1">
      <c r="E31" s="62" t="str">
        <f>VLOOKUP(E30,'[1]Судьи'!$B$3:$G$217,3,FALSE)</f>
        <v>CC1К</v>
      </c>
      <c r="F31" s="10" t="str">
        <f>VLOOKUP(E30,'[1]Судьи'!$B$3:$G$217,4,FALSE)</f>
        <v>аккр. №150034</v>
      </c>
      <c r="G31" s="10" t="str">
        <f>'[1]соревнования'!$I$2</f>
        <v>Спортивный комиссар   </v>
      </c>
      <c r="H31" s="10"/>
      <c r="I31" s="10"/>
      <c r="J31" s="10" t="str">
        <f>'[1]соревнования'!$I$3</f>
        <v>Попов Ю.</v>
      </c>
      <c r="K31" s="10" t="str">
        <f>VLOOKUP(J31,'[1]Судьи'!$B$3:$F$80,5,FALSE)</f>
        <v>Первоуральск</v>
      </c>
      <c r="L31" s="10"/>
      <c r="M31" s="10"/>
      <c r="P31" s="14"/>
      <c r="Q31" s="14"/>
      <c r="R31" s="14"/>
      <c r="U31" s="10"/>
      <c r="V31" s="10"/>
      <c r="W31" s="10"/>
    </row>
    <row r="32" spans="10:23" ht="15">
      <c r="J32" s="62" t="str">
        <f>VLOOKUP(J31,'[1]Судьи'!$B$3:$G$90,3,FALSE)</f>
        <v>ССВК</v>
      </c>
      <c r="K32" s="10" t="str">
        <f>VLOOKUP(J31,'[1]Судьи'!$B$3:$G$84,4,FALSE)</f>
        <v>аккр. №150003</v>
      </c>
      <c r="Q32" s="10"/>
      <c r="R32" s="10"/>
      <c r="T32" s="10"/>
      <c r="U32" s="10"/>
      <c r="V32" s="10"/>
      <c r="W32" s="10"/>
    </row>
  </sheetData>
  <sheetProtection/>
  <mergeCells count="29">
    <mergeCell ref="E11:H12"/>
    <mergeCell ref="D13:D14"/>
    <mergeCell ref="F13:F14"/>
    <mergeCell ref="C13:C14"/>
    <mergeCell ref="J13:J14"/>
    <mergeCell ref="G13:G14"/>
    <mergeCell ref="I11:I12"/>
    <mergeCell ref="C20:C24"/>
    <mergeCell ref="D20:D24"/>
    <mergeCell ref="E20:E24"/>
    <mergeCell ref="C15:C19"/>
    <mergeCell ref="D15:D19"/>
    <mergeCell ref="E15:E19"/>
    <mergeCell ref="D1:I1"/>
    <mergeCell ref="D2:I2"/>
    <mergeCell ref="D3:I3"/>
    <mergeCell ref="D4:I4"/>
    <mergeCell ref="D5:I5"/>
    <mergeCell ref="D6:I6"/>
    <mergeCell ref="J15:J19"/>
    <mergeCell ref="J20:J24"/>
    <mergeCell ref="I15:I19"/>
    <mergeCell ref="I20:I24"/>
    <mergeCell ref="J5:J6"/>
    <mergeCell ref="D9:H9"/>
    <mergeCell ref="D7:I7"/>
    <mergeCell ref="I13:I14"/>
    <mergeCell ref="E13:E14"/>
    <mergeCell ref="H13:H14"/>
  </mergeCells>
  <conditionalFormatting sqref="I25:J26 I20:J20 I15:J15 C15:H26">
    <cfRule type="containsErrors" priority="14" dxfId="32" stopIfTrue="1">
      <formula>ISERROR(C15)</formula>
    </cfRule>
    <cfRule type="containsBlanks" priority="15" dxfId="32" stopIfTrue="1">
      <formula>LEN(TRIM(C15))=0</formula>
    </cfRule>
  </conditionalFormatting>
  <conditionalFormatting sqref="I25:J26 I20:J20 I15:J15 C15:H26">
    <cfRule type="cellIs" priority="13" dxfId="32" operator="equal" stopIfTrue="1">
      <formula>0</formula>
    </cfRule>
  </conditionalFormatting>
  <conditionalFormatting sqref="U27:W32 T30 T32 T28 Q28:R28 K28 Q30:R30 K30 Q32:R32 K32 K29:M29 K31:M31 C28:C30 D27 D32 E27:J32 K27:M27">
    <cfRule type="containsBlanks" priority="10" dxfId="32" stopIfTrue="1">
      <formula>LEN(TRIM(C27))=0</formula>
    </cfRule>
    <cfRule type="containsErrors" priority="11" dxfId="32" stopIfTrue="1">
      <formula>ISERROR(C27)</formula>
    </cfRule>
    <cfRule type="cellIs" priority="12" dxfId="33" operator="equal" stopIfTrue="1">
      <formula>0</formula>
    </cfRule>
  </conditionalFormatting>
  <conditionalFormatting sqref="U28:W32 T30 T32 T28 Q28:R28 K28 Q30:R30 K30 Q32:R32 K32 K29:M29 C28:C30 D32 E28:J32 K31:M31">
    <cfRule type="containsErrors" priority="7" dxfId="32" stopIfTrue="1">
      <formula>ISERROR(C28)</formula>
    </cfRule>
  </conditionalFormatting>
  <conditionalFormatting sqref="D1:I7">
    <cfRule type="cellIs" priority="1" dxfId="34" operator="equal" stopIfTrue="1">
      <formula>0</formula>
    </cfRule>
  </conditionalFormatting>
  <printOptions horizontalCentered="1"/>
  <pageMargins left="0.35433070866141736" right="0.2755905511811024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62"/>
  <sheetViews>
    <sheetView tabSelected="1" zoomScale="80" zoomScaleNormal="80" zoomScalePageLayoutView="0" workbookViewId="0" topLeftCell="A7">
      <selection activeCell="N15" sqref="N15"/>
    </sheetView>
  </sheetViews>
  <sheetFormatPr defaultColWidth="9.140625" defaultRowHeight="15"/>
  <cols>
    <col min="1" max="2" width="3.28125" style="0" customWidth="1"/>
    <col min="3" max="3" width="6.28125" style="0" customWidth="1"/>
    <col min="4" max="4" width="35.421875" style="0" customWidth="1"/>
    <col min="5" max="5" width="17.7109375" style="0" customWidth="1"/>
    <col min="6" max="6" width="3.28125" style="0" customWidth="1"/>
    <col min="7" max="7" width="24.7109375" style="0" customWidth="1"/>
    <col min="8" max="8" width="19.57421875" style="0" customWidth="1"/>
    <col min="9" max="9" width="10.140625" style="0" customWidth="1"/>
    <col min="10" max="10" width="4.57421875" style="0" customWidth="1"/>
    <col min="11" max="11" width="8.00390625" style="0" customWidth="1"/>
    <col min="12" max="12" width="11.7109375" style="0" customWidth="1"/>
    <col min="13" max="13" width="14.00390625" style="0" customWidth="1"/>
    <col min="14" max="14" width="4.421875" style="0" customWidth="1"/>
  </cols>
  <sheetData>
    <row r="1" spans="4:12" s="14" customFormat="1" ht="15">
      <c r="D1" s="114" t="str">
        <f>'список РАФ '!D1</f>
        <v>МИНИСТЕРСТВО СПОРТА РФ</v>
      </c>
      <c r="E1" s="114"/>
      <c r="F1" s="114"/>
      <c r="G1" s="114"/>
      <c r="H1" s="114"/>
      <c r="I1" s="114"/>
      <c r="J1" s="114"/>
      <c r="K1" s="114"/>
      <c r="L1" s="114"/>
    </row>
    <row r="2" spans="4:12" s="9" customFormat="1" ht="15">
      <c r="D2" s="114" t="str">
        <f>'список РАФ '!D2</f>
        <v>РОССИЙСКАЯ АВТОМОБИЛЬНАЯ ФЕДЕРАЦИЯ</v>
      </c>
      <c r="E2" s="114"/>
      <c r="F2" s="114"/>
      <c r="G2" s="114"/>
      <c r="H2" s="114"/>
      <c r="I2" s="114"/>
      <c r="J2" s="114"/>
      <c r="K2" s="114"/>
      <c r="L2" s="114"/>
    </row>
    <row r="3" spans="4:12" s="9" customFormat="1" ht="15">
      <c r="D3" s="114" t="str">
        <f>'список РАФ '!D3</f>
        <v>МИНИСТЕРСТВО  ФИЗИЧЕСКОЙ КУЛЬТУРЫ,СПОРТА И МОЛОДЕЖНОЙ ПОЛИТИКИ СВЕРДЛОВСКОЙ ОБЛАСТИ</v>
      </c>
      <c r="E3" s="114"/>
      <c r="F3" s="114"/>
      <c r="G3" s="114"/>
      <c r="H3" s="114"/>
      <c r="I3" s="114"/>
      <c r="J3" s="114"/>
      <c r="K3" s="114"/>
      <c r="L3" s="114"/>
    </row>
    <row r="4" spans="4:12" ht="15" customHeight="1">
      <c r="D4" s="114" t="str">
        <f>'список РАФ '!D4</f>
        <v>ФЕДЕРАЦИЯ АВТОМОБИЛЬНОГО СПОРТА СВЕРДЛОВСКОЙ ОБЛАСТИ</v>
      </c>
      <c r="E4" s="114"/>
      <c r="F4" s="114"/>
      <c r="G4" s="114"/>
      <c r="H4" s="114"/>
      <c r="I4" s="114"/>
      <c r="J4" s="114"/>
      <c r="K4" s="114"/>
      <c r="L4" s="114"/>
    </row>
    <row r="5" spans="2:14" ht="15" customHeight="1">
      <c r="B5" s="30"/>
      <c r="C5" s="30"/>
      <c r="D5" s="114" t="str">
        <f>'список РАФ '!D5</f>
        <v>АЛАПАЕВСКОЕ ОТДЕЛЕНИЕ ФАС СО</v>
      </c>
      <c r="E5" s="114"/>
      <c r="F5" s="114"/>
      <c r="G5" s="114"/>
      <c r="H5" s="114"/>
      <c r="I5" s="114"/>
      <c r="J5" s="114"/>
      <c r="K5" s="114"/>
      <c r="L5" s="114"/>
      <c r="M5" s="136" t="str">
        <f>'список РАФ '!J5</f>
        <v>КРОСС</v>
      </c>
      <c r="N5" s="72"/>
    </row>
    <row r="6" spans="2:14" ht="15" customHeight="1">
      <c r="B6" s="30"/>
      <c r="C6" s="30"/>
      <c r="D6" s="114" t="str">
        <f>'список РАФ '!D6</f>
        <v>МУНИЦИПАЛЬНОЕ ОБРАЗОВАНИЕ «АЛАПАЕВСКОЕ» </v>
      </c>
      <c r="E6" s="114"/>
      <c r="F6" s="114"/>
      <c r="G6" s="114"/>
      <c r="H6" s="114"/>
      <c r="I6" s="114"/>
      <c r="J6" s="114"/>
      <c r="K6" s="114"/>
      <c r="L6" s="114"/>
      <c r="M6" s="136"/>
      <c r="N6" s="72"/>
    </row>
    <row r="7" spans="2:14" ht="15" customHeight="1">
      <c r="B7" s="30"/>
      <c r="C7" s="30"/>
      <c r="D7" s="114">
        <f>'список РАФ '!D7</f>
        <v>0</v>
      </c>
      <c r="E7" s="114"/>
      <c r="F7" s="114"/>
      <c r="G7" s="114"/>
      <c r="H7" s="114"/>
      <c r="I7" s="114"/>
      <c r="J7" s="114"/>
      <c r="K7" s="114"/>
      <c r="L7" s="114"/>
      <c r="M7" s="137">
        <v>42638</v>
      </c>
      <c r="N7" s="72"/>
    </row>
    <row r="8" spans="2:14" ht="15" customHeight="1">
      <c r="B8" s="30"/>
      <c r="C8" s="30"/>
      <c r="D8" s="157"/>
      <c r="E8" s="157"/>
      <c r="F8" s="157"/>
      <c r="G8" s="157"/>
      <c r="H8" s="157"/>
      <c r="I8" s="157"/>
      <c r="J8" s="157"/>
      <c r="K8" s="157"/>
      <c r="L8" s="157"/>
      <c r="M8" s="137"/>
      <c r="N8" s="43"/>
    </row>
    <row r="9" spans="2:14" ht="15" customHeight="1">
      <c r="B9" s="30"/>
      <c r="C9" s="30"/>
      <c r="D9" s="140" t="str">
        <f>'список РАФ '!D9</f>
        <v>8 этап Чемпиона России по кроссу</v>
      </c>
      <c r="E9" s="140"/>
      <c r="F9" s="140"/>
      <c r="G9" s="140"/>
      <c r="H9" s="140"/>
      <c r="I9" s="140"/>
      <c r="J9" s="140"/>
      <c r="K9" s="140"/>
      <c r="L9" s="73" t="s">
        <v>25</v>
      </c>
      <c r="M9" s="65"/>
      <c r="N9" s="43"/>
    </row>
    <row r="10" spans="2:14" ht="15" customHeight="1">
      <c r="B10" s="31" t="str">
        <f>'список РАФ '!B10</f>
        <v>Алапаевск</v>
      </c>
      <c r="C10" s="31"/>
      <c r="D10" s="31"/>
      <c r="E10" s="113"/>
      <c r="F10" s="113"/>
      <c r="G10" s="113"/>
      <c r="H10" s="113"/>
      <c r="J10" s="31"/>
      <c r="K10" s="31"/>
      <c r="L10" s="141" t="str">
        <f>'список РАФ '!I10</f>
        <v>1660991811Л</v>
      </c>
      <c r="M10" s="141"/>
      <c r="N10" s="43"/>
    </row>
    <row r="11" spans="2:13" ht="15" customHeight="1">
      <c r="B11" s="31"/>
      <c r="C11" s="31"/>
      <c r="D11" s="113" t="s">
        <v>18</v>
      </c>
      <c r="E11" s="113"/>
      <c r="F11" s="113"/>
      <c r="G11" s="113"/>
      <c r="H11" s="113"/>
      <c r="I11" s="113"/>
      <c r="J11" s="113"/>
      <c r="K11" s="113"/>
      <c r="L11" s="134" t="str">
        <f>'список РАФ '!I11</f>
        <v>Дата и время публикации:</v>
      </c>
      <c r="M11" s="12">
        <v>42638</v>
      </c>
    </row>
    <row r="12" spans="4:13" ht="15" customHeight="1" thickBot="1">
      <c r="D12" s="127"/>
      <c r="E12" s="127"/>
      <c r="F12" s="127"/>
      <c r="G12" s="127"/>
      <c r="H12" s="127"/>
      <c r="I12" s="127"/>
      <c r="J12" s="127"/>
      <c r="K12" s="127"/>
      <c r="L12" s="134"/>
      <c r="M12" s="13">
        <v>0.6458333333333334</v>
      </c>
    </row>
    <row r="13" spans="3:13" ht="14.25" customHeight="1">
      <c r="C13" s="144" t="s">
        <v>2</v>
      </c>
      <c r="D13" s="146" t="s">
        <v>3</v>
      </c>
      <c r="E13" s="148" t="s">
        <v>4</v>
      </c>
      <c r="F13" s="24" t="s">
        <v>15</v>
      </c>
      <c r="G13" s="150" t="s">
        <v>5</v>
      </c>
      <c r="H13" s="152" t="s">
        <v>6</v>
      </c>
      <c r="I13" s="154" t="s">
        <v>10</v>
      </c>
      <c r="J13" s="155"/>
      <c r="K13" s="156"/>
      <c r="L13" s="142" t="s">
        <v>11</v>
      </c>
      <c r="M13" s="138" t="s">
        <v>12</v>
      </c>
    </row>
    <row r="14" spans="3:13" ht="21.75" customHeight="1" thickBot="1">
      <c r="C14" s="145"/>
      <c r="D14" s="147"/>
      <c r="E14" s="149"/>
      <c r="F14" s="25"/>
      <c r="G14" s="151"/>
      <c r="H14" s="153"/>
      <c r="I14" s="28" t="s">
        <v>13</v>
      </c>
      <c r="J14" s="7" t="s">
        <v>14</v>
      </c>
      <c r="K14" s="6"/>
      <c r="L14" s="143"/>
      <c r="M14" s="139"/>
    </row>
    <row r="15" spans="3:13" ht="15" customHeight="1">
      <c r="C15" s="55">
        <v>1</v>
      </c>
      <c r="D15" s="33" t="str">
        <f>'список РАФ '!D$15</f>
        <v>ДЮСТ В.Пышма</v>
      </c>
      <c r="E15" s="17">
        <f>'список РАФ '!E$15</f>
        <v>16501</v>
      </c>
      <c r="F15" s="16">
        <f>'список РАФ '!G15</f>
        <v>90</v>
      </c>
      <c r="G15" s="29" t="str">
        <f>'список РАФ '!F15</f>
        <v>Тюрин Виталий</v>
      </c>
      <c r="H15" s="20" t="str">
        <f>'список РАФ '!H15</f>
        <v>Д161339</v>
      </c>
      <c r="I15" s="97">
        <f>VLOOKUP(F15,'список участников'!$A$1:$D$207,4,FALSE)</f>
        <v>100</v>
      </c>
      <c r="J15" s="101">
        <f>K$25</f>
        <v>97.5884572681199</v>
      </c>
      <c r="K15" s="102">
        <f>SUM(LARGE(I15:I19,1)+LARGE(I15:I19,2))</f>
        <v>160</v>
      </c>
      <c r="L15" s="76">
        <f>C15</f>
        <v>1</v>
      </c>
      <c r="M15" s="50"/>
    </row>
    <row r="16" spans="3:17" ht="15" customHeight="1">
      <c r="C16" s="53"/>
      <c r="D16" s="34"/>
      <c r="E16" s="36"/>
      <c r="F16" s="45">
        <f>'список РАФ '!G16</f>
        <v>98</v>
      </c>
      <c r="G16" s="37" t="str">
        <f>'список РАФ '!F16</f>
        <v>Баранов Дмитрий</v>
      </c>
      <c r="H16" s="21" t="str">
        <f>'список РАФ '!H16</f>
        <v>Д161326</v>
      </c>
      <c r="I16" s="98">
        <f>VLOOKUP(F16,'список участников'!$A$1:$D$207,4,FALSE)</f>
        <v>41.763974483044066</v>
      </c>
      <c r="J16" s="103">
        <f>K$25</f>
        <v>97.5884572681199</v>
      </c>
      <c r="K16" s="104"/>
      <c r="L16" s="74"/>
      <c r="M16" s="51"/>
      <c r="Q16" s="14" t="s">
        <v>25</v>
      </c>
    </row>
    <row r="17" spans="3:17" ht="15" customHeight="1">
      <c r="C17" s="53"/>
      <c r="D17" s="34"/>
      <c r="E17" s="36"/>
      <c r="F17" s="46">
        <f>'список РАФ '!G17</f>
        <v>96</v>
      </c>
      <c r="G17" s="38" t="str">
        <f>'список РАФ '!F17</f>
        <v>Тихонов Александр</v>
      </c>
      <c r="H17" s="21" t="str">
        <f>'список РАФ '!H17</f>
        <v>Д161285</v>
      </c>
      <c r="I17" s="98">
        <v>60</v>
      </c>
      <c r="J17" s="103">
        <f>K$25</f>
        <v>97.5884572681199</v>
      </c>
      <c r="K17" s="104"/>
      <c r="L17" s="74"/>
      <c r="M17" s="51"/>
      <c r="Q17" s="14"/>
    </row>
    <row r="18" spans="3:17" ht="15" customHeight="1">
      <c r="C18" s="53"/>
      <c r="D18" s="34"/>
      <c r="E18" s="36"/>
      <c r="F18" s="45" t="e">
        <f>'список РАФ '!G18</f>
        <v>#N/A</v>
      </c>
      <c r="G18" s="37">
        <f>'список РАФ '!F18</f>
        <v>0</v>
      </c>
      <c r="H18" s="21" t="e">
        <f>'список РАФ '!H18</f>
        <v>#N/A</v>
      </c>
      <c r="I18" s="98">
        <v>0</v>
      </c>
      <c r="J18" s="103">
        <f>K$25</f>
        <v>97.5884572681199</v>
      </c>
      <c r="K18" s="104"/>
      <c r="L18" s="74"/>
      <c r="M18" s="51"/>
      <c r="Q18" s="14"/>
    </row>
    <row r="19" spans="3:17" ht="15" customHeight="1" thickBot="1">
      <c r="C19" s="54"/>
      <c r="D19" s="34"/>
      <c r="E19" s="18"/>
      <c r="F19" s="46" t="e">
        <f>'список РАФ '!G19</f>
        <v>#N/A</v>
      </c>
      <c r="G19" s="39">
        <f>'список РАФ '!F19</f>
        <v>0</v>
      </c>
      <c r="H19" s="26" t="e">
        <f>'список РАФ '!H19</f>
        <v>#N/A</v>
      </c>
      <c r="I19" s="99">
        <v>0</v>
      </c>
      <c r="J19" s="105">
        <f>K$25</f>
        <v>97.5884572681199</v>
      </c>
      <c r="K19" s="106"/>
      <c r="L19" s="75"/>
      <c r="M19" s="52"/>
      <c r="Q19" s="14"/>
    </row>
    <row r="20" spans="3:17" ht="15" customHeight="1" hidden="1">
      <c r="C20" s="55">
        <v>1</v>
      </c>
      <c r="D20" s="33" t="e">
        <f>'список РАФ '!#REF!</f>
        <v>#REF!</v>
      </c>
      <c r="E20" s="17" t="e">
        <f>'список РАФ '!#REF!</f>
        <v>#REF!</v>
      </c>
      <c r="F20" s="16" t="e">
        <f>'список РАФ '!#REF!</f>
        <v>#REF!</v>
      </c>
      <c r="G20" s="29" t="e">
        <f>'список РАФ '!#REF!</f>
        <v>#REF!</v>
      </c>
      <c r="H20" s="20" t="e">
        <f>'список РАФ '!#REF!</f>
        <v>#REF!</v>
      </c>
      <c r="I20" s="100">
        <v>37</v>
      </c>
      <c r="J20" s="101" t="e">
        <f>K$20</f>
        <v>#REF!</v>
      </c>
      <c r="K20" s="102" t="e">
        <f>SUM(LARGE(I20:I24,1)+LARGE(I20:I24,2))</f>
        <v>#REF!</v>
      </c>
      <c r="L20" s="76">
        <v>1</v>
      </c>
      <c r="M20" s="50"/>
      <c r="Q20" s="14"/>
    </row>
    <row r="21" spans="3:17" ht="15" customHeight="1" hidden="1">
      <c r="C21" s="53"/>
      <c r="D21" s="34"/>
      <c r="E21" s="36"/>
      <c r="F21" s="45" t="e">
        <f>'список РАФ '!#REF!</f>
        <v>#REF!</v>
      </c>
      <c r="G21" s="37" t="e">
        <f>'список РАФ '!#REF!</f>
        <v>#REF!</v>
      </c>
      <c r="H21" s="21" t="e">
        <f>'список РАФ '!#REF!</f>
        <v>#REF!</v>
      </c>
      <c r="I21" s="98" t="e">
        <f>VLOOKUP(F21,'список участников'!$A$1:$D$207,4,FALSE)</f>
        <v>#REF!</v>
      </c>
      <c r="J21" s="103" t="e">
        <f>K$20</f>
        <v>#REF!</v>
      </c>
      <c r="K21" s="104"/>
      <c r="L21" s="74"/>
      <c r="M21" s="51"/>
      <c r="Q21" s="14" t="s">
        <v>17</v>
      </c>
    </row>
    <row r="22" spans="3:17" ht="15" customHeight="1" hidden="1">
      <c r="C22" s="53"/>
      <c r="D22" s="34"/>
      <c r="E22" s="36"/>
      <c r="F22" s="46" t="e">
        <f>'список РАФ '!#REF!</f>
        <v>#REF!</v>
      </c>
      <c r="G22" s="38" t="e">
        <f>'список РАФ '!#REF!</f>
        <v>#REF!</v>
      </c>
      <c r="H22" s="21" t="e">
        <f>'список РАФ '!#REF!</f>
        <v>#REF!</v>
      </c>
      <c r="I22" s="98">
        <v>0</v>
      </c>
      <c r="J22" s="103" t="e">
        <f>K$20</f>
        <v>#REF!</v>
      </c>
      <c r="K22" s="104"/>
      <c r="L22" s="74"/>
      <c r="M22" s="51"/>
      <c r="Q22" s="14"/>
    </row>
    <row r="23" spans="3:17" ht="15" customHeight="1" hidden="1">
      <c r="C23" s="53"/>
      <c r="D23" s="34"/>
      <c r="E23" s="36"/>
      <c r="F23" s="45" t="e">
        <f>'список РАФ '!#REF!</f>
        <v>#REF!</v>
      </c>
      <c r="G23" s="37" t="e">
        <f>'список РАФ '!#REF!</f>
        <v>#REF!</v>
      </c>
      <c r="H23" s="21" t="e">
        <f>'список РАФ '!#REF!</f>
        <v>#REF!</v>
      </c>
      <c r="I23" s="98">
        <v>0</v>
      </c>
      <c r="J23" s="103" t="e">
        <f>K$20</f>
        <v>#REF!</v>
      </c>
      <c r="K23" s="104"/>
      <c r="L23" s="74"/>
      <c r="M23" s="51"/>
      <c r="Q23" s="14"/>
    </row>
    <row r="24" spans="3:17" ht="15" customHeight="1" hidden="1" thickBot="1">
      <c r="C24" s="54"/>
      <c r="D24" s="35"/>
      <c r="E24" s="18"/>
      <c r="F24" s="46" t="e">
        <f>'список РАФ '!#REF!</f>
        <v>#REF!</v>
      </c>
      <c r="G24" s="39" t="e">
        <f>'список РАФ '!#REF!</f>
        <v>#REF!</v>
      </c>
      <c r="H24" s="26" t="e">
        <f>'список РАФ '!#REF!</f>
        <v>#REF!</v>
      </c>
      <c r="I24" s="99">
        <v>0</v>
      </c>
      <c r="J24" s="105" t="e">
        <f>K$20</f>
        <v>#REF!</v>
      </c>
      <c r="K24" s="106"/>
      <c r="L24" s="75"/>
      <c r="M24" s="52"/>
      <c r="Q24" s="14"/>
    </row>
    <row r="25" spans="3:17" ht="15" customHeight="1">
      <c r="C25" s="55">
        <v>2</v>
      </c>
      <c r="D25" s="33" t="str">
        <f>'список РАФ '!D$20</f>
        <v>Viatti</v>
      </c>
      <c r="E25" s="17">
        <f>'список РАФ '!E$20</f>
        <v>16106</v>
      </c>
      <c r="F25" s="16">
        <f>'список РАФ '!G20</f>
        <v>10</v>
      </c>
      <c r="G25" s="29" t="str">
        <f>'список РАФ '!F20</f>
        <v>Шемякин Иорь</v>
      </c>
      <c r="H25" s="20" t="str">
        <f>'список РАФ '!H20</f>
        <v>Д161275</v>
      </c>
      <c r="I25" s="100">
        <v>0</v>
      </c>
      <c r="J25" s="101" t="e">
        <f>K$35</f>
        <v>#REF!</v>
      </c>
      <c r="K25" s="104">
        <f>SUM(LARGE(I25:I29,1)+LARGE(I25:I29,2))</f>
        <v>97.5884572681199</v>
      </c>
      <c r="L25" s="76">
        <v>2</v>
      </c>
      <c r="M25" s="50"/>
      <c r="Q25" s="14"/>
    </row>
    <row r="26" spans="3:17" ht="15" customHeight="1">
      <c r="C26" s="53"/>
      <c r="D26" s="34"/>
      <c r="E26" s="36"/>
      <c r="F26" s="45">
        <f>'список РАФ '!G21</f>
        <v>7</v>
      </c>
      <c r="G26" s="37" t="str">
        <f>'список РАФ '!F21</f>
        <v>Шестаков Александр</v>
      </c>
      <c r="H26" s="21" t="str">
        <f>'список РАФ '!H21</f>
        <v>Д161279</v>
      </c>
      <c r="I26" s="98">
        <f>VLOOKUP(F26,'список участников'!$A$1:$D$207,4,FALSE)</f>
        <v>70.5884572681199</v>
      </c>
      <c r="J26" s="103" t="e">
        <f>K$35</f>
        <v>#REF!</v>
      </c>
      <c r="K26" s="104"/>
      <c r="L26" s="74"/>
      <c r="M26" s="51"/>
      <c r="Q26" s="14"/>
    </row>
    <row r="27" spans="3:17" ht="15" customHeight="1">
      <c r="C27" s="53"/>
      <c r="D27" s="34"/>
      <c r="E27" s="36"/>
      <c r="F27" s="46">
        <f>'список РАФ '!G22</f>
        <v>25</v>
      </c>
      <c r="G27" s="38" t="str">
        <f>'список РАФ '!F22</f>
        <v>Рычков Юрий</v>
      </c>
      <c r="H27" s="21" t="str">
        <f>'список РАФ '!H22</f>
        <v>Д 161242</v>
      </c>
      <c r="I27" s="98">
        <v>27</v>
      </c>
      <c r="J27" s="103" t="e">
        <f>K$35</f>
        <v>#REF!</v>
      </c>
      <c r="K27" s="104"/>
      <c r="L27" s="74"/>
      <c r="M27" s="51"/>
      <c r="Q27" s="14" t="s">
        <v>25</v>
      </c>
    </row>
    <row r="28" spans="3:17" ht="15" customHeight="1">
      <c r="C28" s="53"/>
      <c r="D28" s="34"/>
      <c r="E28" s="36"/>
      <c r="F28" s="45">
        <f>'список РАФ '!G23</f>
        <v>53</v>
      </c>
      <c r="G28" s="37" t="str">
        <f>'список РАФ '!F23</f>
        <v>Трушков Михаил</v>
      </c>
      <c r="H28" s="21" t="str">
        <f>'список РАФ '!H23</f>
        <v>Д161247</v>
      </c>
      <c r="I28" s="98">
        <v>7</v>
      </c>
      <c r="J28" s="103" t="e">
        <f>K$35</f>
        <v>#REF!</v>
      </c>
      <c r="K28" s="104"/>
      <c r="L28" s="74"/>
      <c r="M28" s="51"/>
      <c r="Q28" s="14"/>
    </row>
    <row r="29" spans="3:17" ht="15" customHeight="1" thickBot="1">
      <c r="C29" s="54"/>
      <c r="D29" s="35"/>
      <c r="E29" s="18"/>
      <c r="F29" s="107" t="e">
        <f>'список РАФ '!G24</f>
        <v>#N/A</v>
      </c>
      <c r="G29" s="108">
        <f>'список РАФ '!F24</f>
        <v>0</v>
      </c>
      <c r="H29" s="26" t="e">
        <f>'список РАФ '!H24</f>
        <v>#N/A</v>
      </c>
      <c r="I29" s="99">
        <v>0</v>
      </c>
      <c r="J29" s="105" t="e">
        <f>K$35</f>
        <v>#REF!</v>
      </c>
      <c r="K29" s="106"/>
      <c r="L29" s="75"/>
      <c r="M29" s="52"/>
      <c r="Q29" s="14"/>
    </row>
    <row r="30" spans="3:17" ht="15" customHeight="1" hidden="1">
      <c r="C30" s="55">
        <v>2</v>
      </c>
      <c r="D30" s="33" t="e">
        <f>'список РАФ '!#REF!</f>
        <v>#REF!</v>
      </c>
      <c r="E30" s="17" t="e">
        <f>'список РАФ '!#REF!</f>
        <v>#REF!</v>
      </c>
      <c r="F30" s="16" t="e">
        <f>'список РАФ '!#REF!</f>
        <v>#REF!</v>
      </c>
      <c r="G30" s="29" t="e">
        <f>'список РАФ '!#REF!</f>
        <v>#REF!</v>
      </c>
      <c r="H30" s="20" t="e">
        <f>'список РАФ '!#REF!</f>
        <v>#REF!</v>
      </c>
      <c r="I30" s="100" t="e">
        <f>VLOOKUP(F30,'список участников'!$A$1:$D$207,4,FALSE)</f>
        <v>#REF!</v>
      </c>
      <c r="J30" s="101">
        <f>K$15</f>
        <v>160</v>
      </c>
      <c r="K30" s="104" t="e">
        <f>SUM(LARGE(I30:I34,1)+LARGE(I30:I34,2))</f>
        <v>#REF!</v>
      </c>
      <c r="L30" s="76">
        <v>2</v>
      </c>
      <c r="M30" s="50"/>
      <c r="Q30" s="14"/>
    </row>
    <row r="31" spans="3:17" ht="15" customHeight="1" hidden="1">
      <c r="C31" s="53"/>
      <c r="D31" s="34"/>
      <c r="E31" s="36"/>
      <c r="F31" s="45" t="e">
        <f>'список РАФ '!#REF!</f>
        <v>#REF!</v>
      </c>
      <c r="G31" s="37" t="e">
        <f>'список РАФ '!#REF!</f>
        <v>#REF!</v>
      </c>
      <c r="H31" s="21" t="e">
        <f>'список РАФ '!#REF!</f>
        <v>#REF!</v>
      </c>
      <c r="I31" s="98">
        <v>31</v>
      </c>
      <c r="J31" s="103">
        <f>K$15</f>
        <v>160</v>
      </c>
      <c r="K31" s="104"/>
      <c r="L31" s="74"/>
      <c r="M31" s="51"/>
      <c r="Q31" s="14" t="s">
        <v>17</v>
      </c>
    </row>
    <row r="32" spans="3:17" ht="15" customHeight="1" hidden="1">
      <c r="C32" s="53"/>
      <c r="D32" s="34"/>
      <c r="E32" s="36"/>
      <c r="F32" s="46" t="e">
        <f>'список РАФ '!#REF!</f>
        <v>#REF!</v>
      </c>
      <c r="G32" s="38" t="e">
        <f>'список РАФ '!#REF!</f>
        <v>#REF!</v>
      </c>
      <c r="H32" s="21" t="e">
        <f>'список РАФ '!#REF!</f>
        <v>#REF!</v>
      </c>
      <c r="I32" s="98">
        <v>0</v>
      </c>
      <c r="J32" s="103">
        <f>K$15</f>
        <v>160</v>
      </c>
      <c r="K32" s="104"/>
      <c r="L32" s="74"/>
      <c r="M32" s="51"/>
      <c r="Q32" s="14"/>
    </row>
    <row r="33" spans="3:17" ht="15" customHeight="1" hidden="1">
      <c r="C33" s="53"/>
      <c r="D33" s="34"/>
      <c r="E33" s="36"/>
      <c r="F33" s="45" t="e">
        <f>'список РАФ '!#REF!</f>
        <v>#REF!</v>
      </c>
      <c r="G33" s="37" t="e">
        <f>'список РАФ '!#REF!</f>
        <v>#REF!</v>
      </c>
      <c r="H33" s="21" t="e">
        <f>'список РАФ '!#REF!</f>
        <v>#REF!</v>
      </c>
      <c r="I33" s="98">
        <v>0</v>
      </c>
      <c r="J33" s="103">
        <f>K$15</f>
        <v>160</v>
      </c>
      <c r="K33" s="104"/>
      <c r="L33" s="74"/>
      <c r="M33" s="51"/>
      <c r="Q33" s="14"/>
    </row>
    <row r="34" spans="3:17" ht="15" customHeight="1" hidden="1" thickBot="1">
      <c r="C34" s="54"/>
      <c r="D34" s="35"/>
      <c r="E34" s="18"/>
      <c r="F34" s="46" t="e">
        <f>'список РАФ '!#REF!</f>
        <v>#REF!</v>
      </c>
      <c r="G34" s="39" t="e">
        <f>'список РАФ '!#REF!</f>
        <v>#REF!</v>
      </c>
      <c r="H34" s="26" t="e">
        <f>'список РАФ '!#REF!</f>
        <v>#REF!</v>
      </c>
      <c r="I34" s="99">
        <v>0</v>
      </c>
      <c r="J34" s="105">
        <f>K$15</f>
        <v>160</v>
      </c>
      <c r="K34" s="106"/>
      <c r="L34" s="75"/>
      <c r="M34" s="52"/>
      <c r="Q34" s="14"/>
    </row>
    <row r="35" spans="3:17" ht="15" customHeight="1" hidden="1">
      <c r="C35" s="55">
        <v>3</v>
      </c>
      <c r="D35" s="33" t="e">
        <f>'список РАФ '!#REF!</f>
        <v>#REF!</v>
      </c>
      <c r="E35" s="17" t="e">
        <f>'список РАФ '!#REF!</f>
        <v>#REF!</v>
      </c>
      <c r="F35" s="16" t="e">
        <f>'список РАФ '!#REF!</f>
        <v>#REF!</v>
      </c>
      <c r="G35" s="29" t="e">
        <f>'список РАФ '!#REF!</f>
        <v>#REF!</v>
      </c>
      <c r="H35" s="20" t="e">
        <f>'список РАФ '!#REF!</f>
        <v>#REF!</v>
      </c>
      <c r="I35" s="100">
        <v>1</v>
      </c>
      <c r="J35" s="101" t="e">
        <f>K$30</f>
        <v>#REF!</v>
      </c>
      <c r="K35" s="104" t="e">
        <f>SUM(LARGE(I35:I39,1)+LARGE(I35:I39,2))</f>
        <v>#REF!</v>
      </c>
      <c r="L35" s="76">
        <v>3</v>
      </c>
      <c r="M35" s="50"/>
      <c r="Q35" s="14"/>
    </row>
    <row r="36" spans="3:17" ht="15" customHeight="1" hidden="1">
      <c r="C36" s="53"/>
      <c r="D36" s="34"/>
      <c r="E36" s="36"/>
      <c r="F36" s="45" t="e">
        <f>'список РАФ '!#REF!</f>
        <v>#REF!</v>
      </c>
      <c r="G36" s="37" t="e">
        <f>'список РАФ '!#REF!</f>
        <v>#REF!</v>
      </c>
      <c r="H36" s="21" t="e">
        <f>'список РАФ '!#REF!</f>
        <v>#REF!</v>
      </c>
      <c r="I36" s="98" t="e">
        <f>VLOOKUP(F36,'список участников'!$A$1:$D$207,4,FALSE)</f>
        <v>#REF!</v>
      </c>
      <c r="J36" s="103" t="e">
        <f>K$30</f>
        <v>#REF!</v>
      </c>
      <c r="K36" s="104"/>
      <c r="L36" s="74"/>
      <c r="M36" s="51"/>
      <c r="Q36" s="14" t="s">
        <v>17</v>
      </c>
    </row>
    <row r="37" spans="3:17" ht="15" customHeight="1" hidden="1">
      <c r="C37" s="53"/>
      <c r="D37" s="34"/>
      <c r="E37" s="36"/>
      <c r="F37" s="46" t="e">
        <f>'список РАФ '!#REF!</f>
        <v>#REF!</v>
      </c>
      <c r="G37" s="38" t="e">
        <f>'список РАФ '!#REF!</f>
        <v>#REF!</v>
      </c>
      <c r="H37" s="21" t="e">
        <f>'список РАФ '!#REF!</f>
        <v>#REF!</v>
      </c>
      <c r="I37" s="98" t="e">
        <f>VLOOKUP(F37,'список участников'!$A$1:$D$207,4,FALSE)</f>
        <v>#REF!</v>
      </c>
      <c r="J37" s="103" t="e">
        <f>K$30</f>
        <v>#REF!</v>
      </c>
      <c r="K37" s="104"/>
      <c r="L37" s="74"/>
      <c r="M37" s="51"/>
      <c r="Q37" s="14"/>
    </row>
    <row r="38" spans="3:13" ht="15" customHeight="1" hidden="1">
      <c r="C38" s="53"/>
      <c r="D38" s="34"/>
      <c r="E38" s="36"/>
      <c r="F38" s="45" t="e">
        <f>'список РАФ '!#REF!</f>
        <v>#REF!</v>
      </c>
      <c r="G38" s="37" t="e">
        <f>'список РАФ '!#REF!</f>
        <v>#REF!</v>
      </c>
      <c r="H38" s="21" t="e">
        <f>'список РАФ '!#REF!</f>
        <v>#REF!</v>
      </c>
      <c r="I38" s="98">
        <v>0</v>
      </c>
      <c r="J38" s="103" t="e">
        <f>K$30</f>
        <v>#REF!</v>
      </c>
      <c r="K38" s="104"/>
      <c r="L38" s="74"/>
      <c r="M38" s="51"/>
    </row>
    <row r="39" spans="3:13" ht="15" customHeight="1" hidden="1" thickBot="1">
      <c r="C39" s="54"/>
      <c r="D39" s="35"/>
      <c r="E39" s="18"/>
      <c r="F39" s="46" t="e">
        <f>'список РАФ '!#REF!</f>
        <v>#REF!</v>
      </c>
      <c r="G39" s="39" t="e">
        <f>'список РАФ '!#REF!</f>
        <v>#REF!</v>
      </c>
      <c r="H39" s="26" t="e">
        <f>'список РАФ '!#REF!</f>
        <v>#REF!</v>
      </c>
      <c r="I39" s="99">
        <v>0</v>
      </c>
      <c r="J39" s="103" t="e">
        <f>K$30</f>
        <v>#REF!</v>
      </c>
      <c r="K39" s="106"/>
      <c r="L39" s="75"/>
      <c r="M39" s="52"/>
    </row>
    <row r="40" spans="3:13" ht="15" customHeight="1" hidden="1">
      <c r="C40" s="55" t="e">
        <f>'список РАФ '!#REF!</f>
        <v>#REF!</v>
      </c>
      <c r="D40" s="33" t="e">
        <f>'список РАФ '!#REF!</f>
        <v>#REF!</v>
      </c>
      <c r="E40" s="17" t="e">
        <f>'список РАФ '!#REF!</f>
        <v>#REF!</v>
      </c>
      <c r="F40" s="16" t="e">
        <f>'список РАФ '!#REF!</f>
        <v>#REF!</v>
      </c>
      <c r="G40" s="29" t="e">
        <f>'список РАФ '!#REF!</f>
        <v>#REF!</v>
      </c>
      <c r="H40" s="20" t="e">
        <f>'список РАФ '!#REF!</f>
        <v>#REF!</v>
      </c>
      <c r="I40" s="61" t="e">
        <f>VLOOKUP(F40,'список участников'!$A$1:$D$207,4,FALSE)</f>
        <v>#REF!</v>
      </c>
      <c r="J40" s="90" t="e">
        <f>K$40</f>
        <v>#REF!</v>
      </c>
      <c r="K40" s="56" t="e">
        <f>SUM(LARGE(I40:I44,1)+LARGE(I40:I44,2))</f>
        <v>#REF!</v>
      </c>
      <c r="L40" s="76" t="e">
        <f>C40</f>
        <v>#REF!</v>
      </c>
      <c r="M40" s="50"/>
    </row>
    <row r="41" spans="3:13" ht="15" customHeight="1" hidden="1">
      <c r="C41" s="53"/>
      <c r="D41" s="34"/>
      <c r="E41" s="36"/>
      <c r="F41" s="45" t="e">
        <f>'список РАФ '!#REF!</f>
        <v>#REF!</v>
      </c>
      <c r="G41" s="37" t="e">
        <f>'список РАФ '!#REF!</f>
        <v>#REF!</v>
      </c>
      <c r="H41" s="21" t="e">
        <f>'список РАФ '!#REF!</f>
        <v>#REF!</v>
      </c>
      <c r="I41" s="41" t="e">
        <f>VLOOKUP(F41,'список участников'!$A$1:$D$207,4,FALSE)</f>
        <v>#REF!</v>
      </c>
      <c r="J41" s="4" t="e">
        <f>K$40</f>
        <v>#REF!</v>
      </c>
      <c r="K41" s="56"/>
      <c r="L41" s="74"/>
      <c r="M41" s="51"/>
    </row>
    <row r="42" spans="3:13" ht="15" customHeight="1" hidden="1">
      <c r="C42" s="53"/>
      <c r="D42" s="34"/>
      <c r="E42" s="36"/>
      <c r="F42" s="46" t="e">
        <f>'список РАФ '!#REF!</f>
        <v>#REF!</v>
      </c>
      <c r="G42" s="38" t="e">
        <f>'список РАФ '!#REF!</f>
        <v>#REF!</v>
      </c>
      <c r="H42" s="21" t="e">
        <f>'список РАФ '!#REF!</f>
        <v>#REF!</v>
      </c>
      <c r="I42" s="41" t="e">
        <f>VLOOKUP(F42,'список участников'!$A$1:$D$207,4,FALSE)</f>
        <v>#REF!</v>
      </c>
      <c r="J42" s="4" t="e">
        <f>K$40</f>
        <v>#REF!</v>
      </c>
      <c r="K42" s="56"/>
      <c r="L42" s="74"/>
      <c r="M42" s="51"/>
    </row>
    <row r="43" spans="3:13" ht="15" customHeight="1" hidden="1">
      <c r="C43" s="53"/>
      <c r="D43" s="34"/>
      <c r="E43" s="36"/>
      <c r="F43" s="45" t="e">
        <f>'список РАФ '!#REF!</f>
        <v>#REF!</v>
      </c>
      <c r="G43" s="37" t="e">
        <f>'список РАФ '!#REF!</f>
        <v>#REF!</v>
      </c>
      <c r="H43" s="21" t="e">
        <f>'список РАФ '!#REF!</f>
        <v>#REF!</v>
      </c>
      <c r="I43" s="41" t="e">
        <f>VLOOKUP(F43,'список участников'!$A$1:$D$207,4,FALSE)</f>
        <v>#REF!</v>
      </c>
      <c r="J43" s="4" t="e">
        <f>K$40</f>
        <v>#REF!</v>
      </c>
      <c r="K43" s="56"/>
      <c r="L43" s="74"/>
      <c r="M43" s="51"/>
    </row>
    <row r="44" spans="3:13" ht="15" customHeight="1" hidden="1" thickBot="1">
      <c r="C44" s="54"/>
      <c r="D44" s="35"/>
      <c r="E44" s="18"/>
      <c r="F44" s="46" t="e">
        <f>'список РАФ '!#REF!</f>
        <v>#REF!</v>
      </c>
      <c r="G44" s="39" t="e">
        <f>'список РАФ '!#REF!</f>
        <v>#REF!</v>
      </c>
      <c r="H44" s="26" t="e">
        <f>'список РАФ '!#REF!</f>
        <v>#REF!</v>
      </c>
      <c r="I44" s="42" t="e">
        <f>VLOOKUP(F44,'список участников'!$A$1:$D$207,4,FALSE)</f>
        <v>#REF!</v>
      </c>
      <c r="J44" s="89" t="e">
        <f>K$40</f>
        <v>#REF!</v>
      </c>
      <c r="K44" s="57"/>
      <c r="L44" s="75"/>
      <c r="M44" s="52"/>
    </row>
    <row r="45" spans="3:13" ht="15" customHeight="1" hidden="1">
      <c r="C45" s="55" t="e">
        <f>'список РАФ '!#REF!</f>
        <v>#REF!</v>
      </c>
      <c r="D45" s="33" t="e">
        <f>'список РАФ '!#REF!</f>
        <v>#REF!</v>
      </c>
      <c r="E45" s="17" t="e">
        <f>'список РАФ '!#REF!</f>
        <v>#REF!</v>
      </c>
      <c r="F45" s="16" t="e">
        <f>'список РАФ '!#REF!</f>
        <v>#REF!</v>
      </c>
      <c r="G45" s="29" t="e">
        <f>'список РАФ '!#REF!</f>
        <v>#REF!</v>
      </c>
      <c r="H45" s="20" t="e">
        <f>'список РАФ '!#REF!</f>
        <v>#REF!</v>
      </c>
      <c r="I45" s="61" t="e">
        <f>VLOOKUP(F45,'список участников'!$A$1:$D$207,4,FALSE)</f>
        <v>#REF!</v>
      </c>
      <c r="J45" s="90" t="e">
        <f>K$45</f>
        <v>#REF!</v>
      </c>
      <c r="K45" s="56" t="e">
        <f>SUM(LARGE(I45:I49,1)+LARGE(I45:I49,2))</f>
        <v>#REF!</v>
      </c>
      <c r="L45" s="76" t="e">
        <f>C45</f>
        <v>#REF!</v>
      </c>
      <c r="M45" s="50"/>
    </row>
    <row r="46" spans="3:13" ht="15" customHeight="1" hidden="1">
      <c r="C46" s="53"/>
      <c r="D46" s="34"/>
      <c r="E46" s="36"/>
      <c r="F46" s="45" t="e">
        <f>'список РАФ '!#REF!</f>
        <v>#REF!</v>
      </c>
      <c r="G46" s="37" t="e">
        <f>'список РАФ '!#REF!</f>
        <v>#REF!</v>
      </c>
      <c r="H46" s="21" t="e">
        <f>'список РАФ '!#REF!</f>
        <v>#REF!</v>
      </c>
      <c r="I46" s="41" t="e">
        <f>VLOOKUP(F46,'список участников'!$A$1:$D$207,4,FALSE)</f>
        <v>#REF!</v>
      </c>
      <c r="J46" s="4" t="e">
        <f>K$45</f>
        <v>#REF!</v>
      </c>
      <c r="K46" s="56"/>
      <c r="L46" s="74"/>
      <c r="M46" s="51"/>
    </row>
    <row r="47" spans="3:13" ht="15" customHeight="1" hidden="1">
      <c r="C47" s="53"/>
      <c r="D47" s="34"/>
      <c r="E47" s="36"/>
      <c r="F47" s="46" t="e">
        <f>'список РАФ '!#REF!</f>
        <v>#REF!</v>
      </c>
      <c r="G47" s="38" t="e">
        <f>'список РАФ '!#REF!</f>
        <v>#REF!</v>
      </c>
      <c r="H47" s="21" t="e">
        <f>'список РАФ '!#REF!</f>
        <v>#REF!</v>
      </c>
      <c r="I47" s="41" t="e">
        <f>VLOOKUP(F47,'список участников'!$A$1:$D$207,4,FALSE)</f>
        <v>#REF!</v>
      </c>
      <c r="J47" s="4" t="e">
        <f>K$45</f>
        <v>#REF!</v>
      </c>
      <c r="K47" s="56"/>
      <c r="L47" s="74"/>
      <c r="M47" s="51"/>
    </row>
    <row r="48" spans="3:13" ht="15" customHeight="1" hidden="1">
      <c r="C48" s="53"/>
      <c r="D48" s="34"/>
      <c r="E48" s="36"/>
      <c r="F48" s="45" t="e">
        <f>'список РАФ '!#REF!</f>
        <v>#REF!</v>
      </c>
      <c r="G48" s="37" t="e">
        <f>'список РАФ '!#REF!</f>
        <v>#REF!</v>
      </c>
      <c r="H48" s="21" t="e">
        <f>'список РАФ '!#REF!</f>
        <v>#REF!</v>
      </c>
      <c r="I48" s="41" t="e">
        <f>VLOOKUP(F48,'список участников'!$A$1:$D$207,4,FALSE)</f>
        <v>#REF!</v>
      </c>
      <c r="J48" s="4" t="e">
        <f>K$45</f>
        <v>#REF!</v>
      </c>
      <c r="K48" s="56"/>
      <c r="L48" s="74"/>
      <c r="M48" s="51"/>
    </row>
    <row r="49" spans="3:13" ht="15" customHeight="1" hidden="1" thickBot="1">
      <c r="C49" s="54"/>
      <c r="D49" s="34"/>
      <c r="E49" s="18"/>
      <c r="F49" s="46" t="e">
        <f>'список РАФ '!#REF!</f>
        <v>#REF!</v>
      </c>
      <c r="G49" s="39" t="e">
        <f>'список РАФ '!#REF!</f>
        <v>#REF!</v>
      </c>
      <c r="H49" s="26" t="e">
        <f>'список РАФ '!#REF!</f>
        <v>#REF!</v>
      </c>
      <c r="I49" s="42" t="e">
        <f>VLOOKUP(F49,'список участников'!$A$1:$D$207,4,FALSE)</f>
        <v>#REF!</v>
      </c>
      <c r="J49" s="4" t="e">
        <f>K$45</f>
        <v>#REF!</v>
      </c>
      <c r="K49" s="57"/>
      <c r="L49" s="75"/>
      <c r="M49" s="52"/>
    </row>
    <row r="50" spans="3:14" ht="15" customHeight="1" hidden="1">
      <c r="C50" s="55" t="e">
        <f>'список РАФ '!#REF!</f>
        <v>#REF!</v>
      </c>
      <c r="D50" s="33" t="e">
        <f>'список РАФ '!#REF!</f>
        <v>#REF!</v>
      </c>
      <c r="E50" s="17" t="e">
        <f>'список РАФ '!#REF!</f>
        <v>#REF!</v>
      </c>
      <c r="F50" s="16" t="e">
        <f>'список РАФ '!#REF!</f>
        <v>#REF!</v>
      </c>
      <c r="G50" s="29" t="e">
        <f>'список РАФ '!#REF!</f>
        <v>#REF!</v>
      </c>
      <c r="H50" s="20" t="e">
        <f>'список РАФ '!#REF!</f>
        <v>#REF!</v>
      </c>
      <c r="I50" s="61" t="e">
        <f>VLOOKUP(G50,'список участников'!$B$2:$F$207,2,FALSE)</f>
        <v>#REF!</v>
      </c>
      <c r="J50" s="90" t="e">
        <f>K$50</f>
        <v>#REF!</v>
      </c>
      <c r="K50" s="56" t="e">
        <f>SUM(LARGE(I50:I54,1)+LARGE(I50:I54,2))</f>
        <v>#REF!</v>
      </c>
      <c r="L50" s="76" t="e">
        <f>C50</f>
        <v>#REF!</v>
      </c>
      <c r="M50" s="50"/>
      <c r="N50" s="5"/>
    </row>
    <row r="51" spans="3:14" ht="15" customHeight="1" hidden="1">
      <c r="C51" s="53"/>
      <c r="D51" s="34"/>
      <c r="E51" s="36"/>
      <c r="F51" s="45" t="e">
        <f>'список РАФ '!#REF!</f>
        <v>#REF!</v>
      </c>
      <c r="G51" s="37" t="e">
        <f>'список РАФ '!#REF!</f>
        <v>#REF!</v>
      </c>
      <c r="H51" s="21" t="e">
        <f>'список РАФ '!#REF!</f>
        <v>#REF!</v>
      </c>
      <c r="I51" s="41" t="e">
        <f>VLOOKUP(G51,'список участников'!$B$2:$F$207,2,FALSE)</f>
        <v>#REF!</v>
      </c>
      <c r="J51" s="4" t="e">
        <f>K$50</f>
        <v>#REF!</v>
      </c>
      <c r="K51" s="56"/>
      <c r="L51" s="74"/>
      <c r="M51" s="51"/>
      <c r="N51" s="5"/>
    </row>
    <row r="52" spans="3:14" ht="15" customHeight="1" hidden="1">
      <c r="C52" s="53"/>
      <c r="D52" s="34"/>
      <c r="E52" s="36"/>
      <c r="F52" s="45" t="e">
        <f>'список РАФ '!#REF!</f>
        <v>#REF!</v>
      </c>
      <c r="G52" s="38" t="e">
        <f>'список РАФ '!#REF!</f>
        <v>#REF!</v>
      </c>
      <c r="H52" s="21" t="e">
        <f>'список РАФ '!#REF!</f>
        <v>#REF!</v>
      </c>
      <c r="I52" s="41" t="e">
        <f>VLOOKUP(G52,'список участников'!$B$2:$F$207,2,FALSE)</f>
        <v>#REF!</v>
      </c>
      <c r="J52" s="4" t="e">
        <f>K$50</f>
        <v>#REF!</v>
      </c>
      <c r="K52" s="56"/>
      <c r="L52" s="74"/>
      <c r="M52" s="51"/>
      <c r="N52" s="5"/>
    </row>
    <row r="53" spans="3:14" ht="15" customHeight="1" hidden="1">
      <c r="C53" s="53"/>
      <c r="D53" s="34"/>
      <c r="E53" s="36"/>
      <c r="F53" s="46" t="e">
        <f>'список РАФ '!#REF!</f>
        <v>#REF!</v>
      </c>
      <c r="G53" s="37" t="e">
        <f>'список РАФ '!#REF!</f>
        <v>#REF!</v>
      </c>
      <c r="H53" s="21" t="e">
        <f>'список РАФ '!#REF!</f>
        <v>#REF!</v>
      </c>
      <c r="I53" s="41" t="e">
        <f>VLOOKUP(G53,'список участников'!$B$2:$F$207,2,FALSE)</f>
        <v>#REF!</v>
      </c>
      <c r="J53" s="4" t="e">
        <f>K$50</f>
        <v>#REF!</v>
      </c>
      <c r="K53" s="56"/>
      <c r="L53" s="74"/>
      <c r="M53" s="51"/>
      <c r="N53" s="5"/>
    </row>
    <row r="54" spans="3:14" ht="15" customHeight="1" hidden="1" thickBot="1">
      <c r="C54" s="54"/>
      <c r="D54" s="32"/>
      <c r="E54" s="18"/>
      <c r="F54" s="47" t="e">
        <f>'список РАФ '!#REF!</f>
        <v>#REF!</v>
      </c>
      <c r="G54" s="40" t="e">
        <f>'список РАФ '!#REF!</f>
        <v>#REF!</v>
      </c>
      <c r="H54" s="26" t="e">
        <f>'список РАФ '!#REF!</f>
        <v>#REF!</v>
      </c>
      <c r="I54" s="42" t="e">
        <f>VLOOKUP(G54,'список участников'!$B$2:$F$207,2,FALSE)</f>
        <v>#REF!</v>
      </c>
      <c r="J54" s="89" t="e">
        <f>K$50</f>
        <v>#REF!</v>
      </c>
      <c r="K54" s="57"/>
      <c r="L54" s="75"/>
      <c r="M54" s="52"/>
      <c r="N54" s="5"/>
    </row>
    <row r="55" spans="3:14" s="14" customFormat="1" ht="15" customHeight="1">
      <c r="C55" s="15"/>
      <c r="D55" s="3"/>
      <c r="E55" s="36"/>
      <c r="F55" s="36"/>
      <c r="G55" s="22"/>
      <c r="H55" s="15"/>
      <c r="I55" s="27"/>
      <c r="J55" s="4"/>
      <c r="K55" s="49"/>
      <c r="L55" s="15"/>
      <c r="M55" s="19"/>
      <c r="N55" s="5"/>
    </row>
    <row r="56" spans="3:14" s="14" customFormat="1" ht="15" customHeight="1">
      <c r="C56" s="15"/>
      <c r="D56" s="3"/>
      <c r="E56" s="8"/>
      <c r="F56" s="8"/>
      <c r="G56" s="22"/>
      <c r="H56" s="15"/>
      <c r="I56" s="2"/>
      <c r="J56" s="4"/>
      <c r="K56" s="15"/>
      <c r="L56" s="15"/>
      <c r="M56" s="19"/>
      <c r="N56" s="5"/>
    </row>
    <row r="57" spans="3:14" ht="15" customHeight="1">
      <c r="C57" s="14"/>
      <c r="D57" s="14"/>
      <c r="E57" s="14"/>
      <c r="F57" s="14"/>
      <c r="G57" s="14"/>
      <c r="H57" s="44" t="str">
        <f>'список РАФ '!G27</f>
        <v>Спортивный комиссар   </v>
      </c>
      <c r="I57" s="10"/>
      <c r="J57" s="14"/>
      <c r="K57" s="14"/>
      <c r="L57" s="23" t="str">
        <f>'список РАФ '!J27</f>
        <v>Федоров П.</v>
      </c>
      <c r="M57" s="23" t="str">
        <f>'список РАФ '!K27</f>
        <v>Москва</v>
      </c>
      <c r="N57" s="10"/>
    </row>
    <row r="58" spans="3:14" ht="15" customHeight="1">
      <c r="C58" s="11" t="str">
        <f>'список РАФ '!C28</f>
        <v>Руководитель гонки/Гл.судья     </v>
      </c>
      <c r="D58" s="10"/>
      <c r="E58" s="10" t="str">
        <f>'список РАФ '!E28</f>
        <v>Дружинин С.</v>
      </c>
      <c r="F58" s="10" t="str">
        <f>'список РАФ '!F28</f>
        <v>Екатеринбург</v>
      </c>
      <c r="G58" s="10"/>
      <c r="H58" s="44"/>
      <c r="I58" s="14"/>
      <c r="J58" s="14"/>
      <c r="K58" s="14"/>
      <c r="L58" s="62" t="str">
        <f>'список РАФ '!J28</f>
        <v>СС1К</v>
      </c>
      <c r="M58" s="10" t="str">
        <f>'список РАФ '!K28</f>
        <v>аккр. №151918</v>
      </c>
      <c r="N58" s="10"/>
    </row>
    <row r="59" spans="3:14" ht="15" customHeight="1">
      <c r="C59" s="14"/>
      <c r="D59" s="14"/>
      <c r="E59" s="77" t="str">
        <f>'список РАФ '!E29</f>
        <v>СС1К</v>
      </c>
      <c r="F59" s="10" t="str">
        <f>'список РАФ '!F29</f>
        <v>аккр. №150085</v>
      </c>
      <c r="G59" s="10"/>
      <c r="H59" s="11" t="str">
        <f>'список РАФ '!G29</f>
        <v>Спортивный комиссар   </v>
      </c>
      <c r="I59" s="10"/>
      <c r="J59" s="14"/>
      <c r="K59" s="14"/>
      <c r="L59" s="10" t="str">
        <f>'список РАФ '!J29</f>
        <v>Фомичев Е.</v>
      </c>
      <c r="M59" s="10" t="str">
        <f>'список РАФ '!K29</f>
        <v>Екатеринбург</v>
      </c>
      <c r="N59" s="10"/>
    </row>
    <row r="60" spans="3:14" ht="15" customHeight="1">
      <c r="C60" s="14" t="str">
        <f>'список РАФ '!C30</f>
        <v>Гл. секретарь                 </v>
      </c>
      <c r="D60" s="10"/>
      <c r="E60" s="10" t="str">
        <f>'список РАФ '!E30</f>
        <v>Шарипов И.</v>
      </c>
      <c r="F60" s="10"/>
      <c r="G60" s="10" t="str">
        <f>'список РАФ '!F30</f>
        <v>Первоуральск</v>
      </c>
      <c r="H60" s="44"/>
      <c r="I60" s="14"/>
      <c r="J60" s="14"/>
      <c r="K60" s="14"/>
      <c r="L60" s="62" t="str">
        <f>'список РАФ '!J30</f>
        <v>ССВК</v>
      </c>
      <c r="M60" s="10" t="str">
        <f>'список РАФ '!K30</f>
        <v>аккр. №150004</v>
      </c>
      <c r="N60" s="10"/>
    </row>
    <row r="61" spans="3:14" ht="15" customHeight="1">
      <c r="C61" s="14"/>
      <c r="D61" s="14"/>
      <c r="E61" s="77" t="str">
        <f>'список РАФ '!E31</f>
        <v>CC1К</v>
      </c>
      <c r="F61" s="10" t="str">
        <f>'список РАФ '!F31</f>
        <v>аккр. №150034</v>
      </c>
      <c r="G61" s="10"/>
      <c r="H61" s="11" t="str">
        <f>'список РАФ '!G31</f>
        <v>Спортивный комиссар   </v>
      </c>
      <c r="I61" s="10"/>
      <c r="J61" s="14"/>
      <c r="K61" s="14"/>
      <c r="L61" s="10" t="str">
        <f>'список РАФ '!J31</f>
        <v>Попов Ю.</v>
      </c>
      <c r="M61" s="10" t="str">
        <f>'список РАФ '!K31</f>
        <v>Первоуральск</v>
      </c>
      <c r="N61" s="10"/>
    </row>
    <row r="62" spans="3:14" ht="15">
      <c r="C62" s="14"/>
      <c r="D62" s="14"/>
      <c r="E62" s="14"/>
      <c r="F62" s="14"/>
      <c r="G62" s="14"/>
      <c r="H62" s="14"/>
      <c r="I62" s="14"/>
      <c r="J62" s="14"/>
      <c r="K62" s="14"/>
      <c r="L62" s="62" t="str">
        <f>'список РАФ '!J32</f>
        <v>ССВК</v>
      </c>
      <c r="M62" s="10" t="str">
        <f>'[3]ИТОГОВЫЙ личный РАФ 1'!$J$44</f>
        <v>аккр. №150003</v>
      </c>
      <c r="N62" s="10"/>
    </row>
  </sheetData>
  <sheetProtection/>
  <autoFilter ref="D14:J14">
    <sortState ref="D15:J62">
      <sortCondition descending="1" sortBy="value" ref="J15:J62"/>
    </sortState>
  </autoFilter>
  <mergeCells count="23">
    <mergeCell ref="D8:L8"/>
    <mergeCell ref="D1:L1"/>
    <mergeCell ref="D2:L2"/>
    <mergeCell ref="D3:L3"/>
    <mergeCell ref="D4:L4"/>
    <mergeCell ref="D5:L5"/>
    <mergeCell ref="D6:L6"/>
    <mergeCell ref="C13:C14"/>
    <mergeCell ref="D13:D14"/>
    <mergeCell ref="E13:E14"/>
    <mergeCell ref="G13:G14"/>
    <mergeCell ref="H13:H14"/>
    <mergeCell ref="I13:K13"/>
    <mergeCell ref="M5:M6"/>
    <mergeCell ref="M7:M8"/>
    <mergeCell ref="M13:M14"/>
    <mergeCell ref="E10:H10"/>
    <mergeCell ref="L11:L12"/>
    <mergeCell ref="D11:K12"/>
    <mergeCell ref="D9:K9"/>
    <mergeCell ref="L10:M10"/>
    <mergeCell ref="L13:L14"/>
    <mergeCell ref="D7:L7"/>
  </mergeCells>
  <conditionalFormatting sqref="N15:N62 F15:G57 E15 E20:E57 E59:G59 E61:G62 D15:D62 L20:M62 K15:M15 C15 C20:C22 C25:C62 K16:K62 H15:J62">
    <cfRule type="containsErrors" priority="8" dxfId="32" stopIfTrue="1">
      <formula>ISERROR(C15)</formula>
    </cfRule>
    <cfRule type="containsBlanks" priority="9" dxfId="32" stopIfTrue="1">
      <formula>LEN(TRIM(C15))=0</formula>
    </cfRule>
    <cfRule type="cellIs" priority="10" dxfId="32" operator="equal" stopIfTrue="1">
      <formula>0</formula>
    </cfRule>
  </conditionalFormatting>
  <conditionalFormatting sqref="H58:N62 E59:G59 E61:G62 D58:D62 C58 H57">
    <cfRule type="containsErrors" priority="7" dxfId="32" stopIfTrue="1">
      <formula>ISERROR(C57)</formula>
    </cfRule>
  </conditionalFormatting>
  <conditionalFormatting sqref="D6:L7">
    <cfRule type="cellIs" priority="2" dxfId="34" operator="equal" stopIfTrue="1">
      <formula>0</formula>
    </cfRule>
  </conditionalFormatting>
  <conditionalFormatting sqref="I25">
    <cfRule type="cellIs" priority="1" dxfId="35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5"/>
  <sheetViews>
    <sheetView zoomScale="80" zoomScaleNormal="80" zoomScalePageLayoutView="0" workbookViewId="0" topLeftCell="A4">
      <selection activeCell="M85" sqref="M85"/>
    </sheetView>
  </sheetViews>
  <sheetFormatPr defaultColWidth="9.140625" defaultRowHeight="15"/>
  <cols>
    <col min="1" max="1" width="9.140625" style="14" customWidth="1"/>
    <col min="2" max="2" width="24.140625" style="0" customWidth="1"/>
    <col min="3" max="3" width="24.140625" style="14" customWidth="1"/>
    <col min="4" max="6" width="9.140625" style="93" customWidth="1"/>
    <col min="7" max="7" width="10.421875" style="0" customWidth="1"/>
  </cols>
  <sheetData>
    <row r="1" spans="1:7" ht="15">
      <c r="A1" s="14" t="s">
        <v>19</v>
      </c>
      <c r="B1" s="80" t="str">
        <f>'[2]СПИСОК  '!$H$9</f>
        <v>Супер-1600</v>
      </c>
      <c r="C1" s="80"/>
      <c r="D1" s="92"/>
      <c r="E1" s="92"/>
      <c r="F1" s="92"/>
      <c r="G1" s="14" t="s">
        <v>20</v>
      </c>
    </row>
    <row r="2" spans="1:7" ht="15">
      <c r="A2" s="78">
        <f>'[2]СПИСОК РАФ'!C14</f>
        <v>3</v>
      </c>
      <c r="B2" s="58" t="str">
        <f>VLOOKUP(A2,'[2]СПИСОК РАФ'!$C$14:$D$37,2,FALSE)</f>
        <v>Брыткова Анастасия</v>
      </c>
      <c r="C2" s="79">
        <f>A2</f>
        <v>3</v>
      </c>
      <c r="D2" s="78">
        <f>MAXA(E2:F2)</f>
        <v>10.2154293336053</v>
      </c>
      <c r="E2" s="78">
        <f>IF(ISERROR(VLOOKUP(A2,'[2]ИТОГОВЫЙ личный РАФ 1'!$C$14:$I$37,7,FALSE)),0,(VLOOKUP(A2,'[2]ИТОГОВЫЙ личный РАФ 1'!$C$14:$I$37,7,FALSE)))</f>
        <v>10.2154293336053</v>
      </c>
      <c r="F2" s="78">
        <f>IF(ISERROR(VLOOKUP(A2,'[2]ИТОГОВЫЙ ЛИЧНЫЙ РАФ 2'!$B$13:$H$22,7,FALSE)),0,(VLOOKUP(A2,'[2]ИТОГОВЫЙ ЛИЧНЫЙ РАФ 2'!$B$13:$H$22,7,FALSE)))</f>
        <v>0</v>
      </c>
      <c r="G2" s="59" t="str">
        <f>VLOOKUP(A2,'[2]СПИСОК РАФ'!$C$14:$E$37,3,FALSE)</f>
        <v>Д1611372</v>
      </c>
    </row>
    <row r="3" spans="1:7" ht="15">
      <c r="A3" s="78">
        <f>'[2]СПИСОК РАФ'!C15</f>
        <v>11</v>
      </c>
      <c r="B3" s="58" t="str">
        <f>VLOOKUP(A3,'[2]СПИСОК РАФ'!$C$14:$D$37,2,FALSE)</f>
        <v>Путятин Михаил</v>
      </c>
      <c r="C3" s="79">
        <f aca="true" t="shared" si="0" ref="C3:C25">A3</f>
        <v>11</v>
      </c>
      <c r="D3" s="78">
        <f aca="true" t="shared" si="1" ref="D3:D25">MAXA(E3:F3)</f>
        <v>33.63503347467406</v>
      </c>
      <c r="E3" s="78">
        <f>IF(ISERROR(VLOOKUP(A3,'[2]ИТОГОВЫЙ личный РАФ 1'!$C$14:$I$37,7,FALSE)),0,(VLOOKUP(A3,'[2]ИТОГОВЫЙ личный РАФ 1'!$C$14:$I$37,7,FALSE)))</f>
        <v>1</v>
      </c>
      <c r="F3" s="78">
        <f>IF(ISERROR(VLOOKUP(A3,'[2]ИТОГОВЫЙ ЛИЧНЫЙ РАФ 2'!$B$13:$H$22,7,FALSE)),0,(VLOOKUP(A3,'[2]ИТОГОВЫЙ ЛИЧНЫЙ РАФ 2'!$B$13:$H$22,7,FALSE)))</f>
        <v>33.63503347467406</v>
      </c>
      <c r="G3" s="59" t="str">
        <f>VLOOKUP(A3,'[2]СПИСОК РАФ'!$C$14:$E$37,3,FALSE)</f>
        <v>С16173</v>
      </c>
    </row>
    <row r="4" spans="1:7" ht="15">
      <c r="A4" s="78">
        <f>'[2]СПИСОК РАФ'!C16</f>
        <v>13</v>
      </c>
      <c r="B4" s="58" t="str">
        <f>VLOOKUP(A4,'[2]СПИСОК РАФ'!$C$14:$D$37,2,FALSE)</f>
        <v>Акимов Вячеслав</v>
      </c>
      <c r="C4" s="79">
        <f t="shared" si="0"/>
        <v>13</v>
      </c>
      <c r="D4" s="78">
        <f t="shared" si="1"/>
        <v>65.54104633753326</v>
      </c>
      <c r="E4" s="78">
        <f>IF(ISERROR(VLOOKUP(A4,'[2]ИТОГОВЫЙ личный РАФ 1'!$C$14:$I$37,7,FALSE)),0,(VLOOKUP(A4,'[2]ИТОГОВЫЙ личный РАФ 1'!$C$14:$I$37,7,FALSE)))</f>
        <v>65.54104633753326</v>
      </c>
      <c r="F4" s="78">
        <f>IF(ISERROR(VLOOKUP(A4,'[2]ИТОГОВЫЙ ЛИЧНЫЙ РАФ 2'!$B$13:$H$22,7,FALSE)),0,(VLOOKUP(A4,'[2]ИТОГОВЫЙ ЛИЧНЫЙ РАФ 2'!$B$13:$H$22,7,FALSE)))</f>
        <v>16.28536487965333</v>
      </c>
      <c r="G4" s="59" t="str">
        <f>VLOOKUP(A4,'[2]СПИСОК РАФ'!$C$14:$E$37,3,FALSE)</f>
        <v>Д161462</v>
      </c>
    </row>
    <row r="5" spans="1:7" ht="15">
      <c r="A5" s="78">
        <f>'[2]СПИСОК РАФ'!C17</f>
        <v>15</v>
      </c>
      <c r="B5" s="58" t="str">
        <f>VLOOKUP(A5,'[2]СПИСОК РАФ'!$C$14:$D$37,2,FALSE)</f>
        <v>Шарков Юрий</v>
      </c>
      <c r="C5" s="79">
        <f t="shared" si="0"/>
        <v>15</v>
      </c>
      <c r="D5" s="78">
        <f t="shared" si="1"/>
        <v>43.289131832081395</v>
      </c>
      <c r="E5" s="78">
        <f>IF(ISERROR(VLOOKUP(A5,'[2]ИТОГОВЫЙ личный РАФ 1'!$C$14:$I$37,7,FALSE)),0,(VLOOKUP(A5,'[2]ИТОГОВЫЙ личный РАФ 1'!$C$14:$I$37,7,FALSE)))</f>
        <v>43.289131832081395</v>
      </c>
      <c r="F5" s="78">
        <f>IF(ISERROR(VLOOKUP(A5,'[2]ИТОГОВЫЙ ЛИЧНЫЙ РАФ 2'!$B$13:$H$22,7,FALSE)),0,(VLOOKUP(A5,'[2]ИТОГОВЫЙ ЛИЧНЫЙ РАФ 2'!$B$13:$H$22,7,FALSE)))</f>
        <v>0</v>
      </c>
      <c r="G5" s="59" t="str">
        <f>VLOOKUP(A5,'[2]СПИСОК РАФ'!$C$14:$E$37,3,FALSE)</f>
        <v>Д161277</v>
      </c>
    </row>
    <row r="6" spans="1:7" ht="15">
      <c r="A6" s="78">
        <f>'[2]СПИСОК РАФ'!C18</f>
        <v>20</v>
      </c>
      <c r="B6" s="58" t="str">
        <f>VLOOKUP(A6,'[2]СПИСОК РАФ'!$C$14:$D$37,2,FALSE)</f>
        <v>Стенин Андрей</v>
      </c>
      <c r="C6" s="79">
        <f t="shared" si="0"/>
        <v>20</v>
      </c>
      <c r="D6" s="78">
        <f t="shared" si="1"/>
        <v>15.08963662435869</v>
      </c>
      <c r="E6" s="78">
        <f>IF(ISERROR(VLOOKUP(A6,'[2]ИТОГОВЫЙ личный РАФ 1'!$C$14:$I$37,7,FALSE)),0,(VLOOKUP(A6,'[2]ИТОГОВЫЙ личный РАФ 1'!$C$14:$I$37,7,FALSE)))</f>
        <v>15.08963662435869</v>
      </c>
      <c r="F6" s="78">
        <f>IF(ISERROR(VLOOKUP(A6,'[2]ИТОГОВЫЙ ЛИЧНЫЙ РАФ 2'!$B$13:$H$22,7,FALSE)),0,(VLOOKUP(A6,'[2]ИТОГОВЫЙ ЛИЧНЫЙ РАФ 2'!$B$13:$H$22,7,FALSE)))</f>
        <v>0</v>
      </c>
      <c r="G6" s="59" t="str">
        <f>VLOOKUP(A6,'[2]СПИСОК РАФ'!$C$14:$E$37,3,FALSE)</f>
        <v>Д161280</v>
      </c>
    </row>
    <row r="7" spans="1:7" ht="15">
      <c r="A7" s="78">
        <f>'[2]СПИСОК РАФ'!C19</f>
        <v>25</v>
      </c>
      <c r="B7" s="58" t="str">
        <f>VLOOKUP(A7,'[2]СПИСОК РАФ'!$C$14:$D$37,2,FALSE)</f>
        <v>Русаков Вячеслав</v>
      </c>
      <c r="C7" s="79">
        <f t="shared" si="0"/>
        <v>25</v>
      </c>
      <c r="D7" s="78">
        <f t="shared" si="1"/>
        <v>57.40639083967577</v>
      </c>
      <c r="E7" s="78">
        <f>IF(ISERROR(VLOOKUP(A7,'[2]ИТОГОВЫЙ личный РАФ 1'!$C$14:$I$37,7,FALSE)),0,(VLOOKUP(A7,'[2]ИТОГОВЫЙ личный РАФ 1'!$C$14:$I$37,7,FALSE)))</f>
        <v>57.40639083967577</v>
      </c>
      <c r="F7" s="78">
        <f>IF(ISERROR(VLOOKUP(A7,'[2]ИТОГОВЫЙ ЛИЧНЫЙ РАФ 2'!$B$13:$H$22,7,FALSE)),0,(VLOOKUP(A7,'[2]ИТОГОВЫЙ ЛИЧНЫЙ РАФ 2'!$B$13:$H$22,7,FALSE)))</f>
        <v>24.649186921393365</v>
      </c>
      <c r="G7" s="59" t="str">
        <f>VLOOKUP(A7,'[2]СПИСОК РАФ'!$C$14:$E$37,3,FALSE)</f>
        <v>Д161292</v>
      </c>
    </row>
    <row r="8" spans="1:7" ht="15">
      <c r="A8" s="78">
        <f>'[2]СПИСОК РАФ'!C20</f>
        <v>50</v>
      </c>
      <c r="B8" s="58" t="str">
        <f>VLOOKUP(A8,'[2]СПИСОК РАФ'!$C$14:$D$37,2,FALSE)</f>
        <v>Коноплев Кирилл</v>
      </c>
      <c r="C8" s="79">
        <f t="shared" si="0"/>
        <v>50</v>
      </c>
      <c r="D8" s="78">
        <f t="shared" si="1"/>
        <v>74.7742951434127</v>
      </c>
      <c r="E8" s="78">
        <f>IF(ISERROR(VLOOKUP(A8,'[2]ИТОГОВЫЙ личный РАФ 1'!$C$14:$I$37,7,FALSE)),0,(VLOOKUP(A8,'[2]ИТОГОВЫЙ личный РАФ 1'!$C$14:$I$37,7,FALSE)))</f>
        <v>74.7742951434127</v>
      </c>
      <c r="F8" s="78">
        <f>IF(ISERROR(VLOOKUP(A8,'[2]ИТОГОВЫЙ ЛИЧНЫЙ РАФ 2'!$B$13:$H$22,7,FALSE)),0,(VLOOKUP(A8,'[2]ИТОГОВЫЙ ЛИЧНЫЙ РАФ 2'!$B$13:$H$22,7,FALSE)))</f>
        <v>66.48301405302627</v>
      </c>
      <c r="G8" s="59" t="str">
        <f>VLOOKUP(A8,'[2]СПИСОК РАФ'!$C$14:$E$37,3,FALSE)</f>
        <v>Д161295</v>
      </c>
    </row>
    <row r="9" spans="1:7" ht="15">
      <c r="A9" s="78">
        <f>'[2]СПИСОК РАФ'!C21</f>
        <v>55</v>
      </c>
      <c r="B9" s="58" t="str">
        <f>VLOOKUP(A9,'[2]СПИСОК РАФ'!$C$14:$D$37,2,FALSE)</f>
        <v>Усов Игорь</v>
      </c>
      <c r="C9" s="79">
        <f t="shared" si="0"/>
        <v>55</v>
      </c>
      <c r="D9" s="78">
        <f t="shared" si="1"/>
        <v>100</v>
      </c>
      <c r="E9" s="78">
        <f>IF(ISERROR(VLOOKUP(A9,'[2]ИТОГОВЫЙ личный РАФ 1'!$C$14:$I$37,7,FALSE)),0,(VLOOKUP(A9,'[2]ИТОГОВЫЙ личный РАФ 1'!$C$14:$I$37,7,FALSE)))</f>
        <v>100</v>
      </c>
      <c r="F9" s="78">
        <f>IF(ISERROR(VLOOKUP(A9,'[2]ИТОГОВЫЙ ЛИЧНЫЙ РАФ 2'!$B$13:$H$22,7,FALSE)),0,(VLOOKUP(A9,'[2]ИТОГОВЫЙ ЛИЧНЫЙ РАФ 2'!$B$13:$H$22,7,FALSE)))</f>
        <v>100</v>
      </c>
      <c r="G9" s="59" t="str">
        <f>VLOOKUP(A9,'[2]СПИСОК РАФ'!$C$14:$E$37,3,FALSE)</f>
        <v>Д161912</v>
      </c>
    </row>
    <row r="10" spans="1:7" ht="15">
      <c r="A10" s="78">
        <f>'[2]СПИСОК РАФ'!C22</f>
        <v>56</v>
      </c>
      <c r="B10" s="58" t="str">
        <f>VLOOKUP(A10,'[2]СПИСОК РАФ'!$C$14:$D$37,2,FALSE)</f>
        <v>Руцинский Андрей</v>
      </c>
      <c r="C10" s="79">
        <f t="shared" si="0"/>
        <v>56</v>
      </c>
      <c r="D10" s="78">
        <f t="shared" si="1"/>
        <v>25.490174302870827</v>
      </c>
      <c r="E10" s="78">
        <f>IF(ISERROR(VLOOKUP(A10,'[2]ИТОГОВЫЙ личный РАФ 1'!$C$14:$I$37,7,FALSE)),0,(VLOOKUP(A10,'[2]ИТОГОВЫЙ личный РАФ 1'!$C$14:$I$37,7,FALSE)))</f>
        <v>25.490174302870827</v>
      </c>
      <c r="F10" s="78">
        <f>IF(ISERROR(VLOOKUP(A10,'[2]ИТОГОВЫЙ ЛИЧНЫЙ РАФ 2'!$B$13:$H$22,7,FALSE)),0,(VLOOKUP(A10,'[2]ИТОГОВЫЙ ЛИЧНЫЙ РАФ 2'!$B$13:$H$22,7,FALSE)))</f>
        <v>1</v>
      </c>
      <c r="G10" s="59" t="str">
        <f>VLOOKUP(A10,'[2]СПИСОК РАФ'!$C$14:$E$37,3,FALSE)</f>
        <v>Д161347</v>
      </c>
    </row>
    <row r="11" spans="1:7" ht="15">
      <c r="A11" s="78">
        <f>'[2]СПИСОК РАФ'!C23</f>
        <v>71</v>
      </c>
      <c r="B11" s="58" t="str">
        <f>VLOOKUP(A11,'[2]СПИСОК РАФ'!$C$14:$D$37,2,FALSE)</f>
        <v>Гирш Андрей</v>
      </c>
      <c r="C11" s="79">
        <f t="shared" si="0"/>
        <v>71</v>
      </c>
      <c r="D11" s="78">
        <f t="shared" si="1"/>
        <v>20.171533695821566</v>
      </c>
      <c r="E11" s="78">
        <f>IF(ISERROR(VLOOKUP(A11,'[2]ИТОГОВЫЙ личный РАФ 1'!$C$14:$I$37,7,FALSE)),0,(VLOOKUP(A11,'[2]ИТОГОВЫЙ личный РАФ 1'!$C$14:$I$37,7,FALSE)))</f>
        <v>20.171533695821566</v>
      </c>
      <c r="F11" s="78">
        <f>IF(ISERROR(VLOOKUP(A11,'[2]ИТОГОВЫЙ ЛИЧНЫЙ РАФ 2'!$B$13:$H$22,7,FALSE)),0,(VLOOKUP(A11,'[2]ИТОГОВЫЙ ЛИЧНЫЙ РАФ 2'!$B$13:$H$22,7,FALSE)))</f>
        <v>0</v>
      </c>
      <c r="G11" s="59" t="str">
        <f>VLOOKUP(A11,'[2]СПИСОК РАФ'!$C$14:$E$37,3,FALSE)</f>
        <v>Д161910</v>
      </c>
    </row>
    <row r="12" spans="1:7" ht="15">
      <c r="A12" s="78">
        <f>'[2]СПИСОК РАФ'!C24</f>
        <v>72</v>
      </c>
      <c r="B12" s="58" t="str">
        <f>VLOOKUP(A12,'[2]СПИСОК РАФ'!$C$14:$D$37,2,FALSE)</f>
        <v>Гороховцев Владимир</v>
      </c>
      <c r="C12" s="79">
        <f t="shared" si="0"/>
        <v>72</v>
      </c>
      <c r="D12" s="78">
        <f t="shared" si="1"/>
        <v>5.525355150797125</v>
      </c>
      <c r="E12" s="78">
        <f>IF(ISERROR(VLOOKUP(A12,'[2]ИТОГОВЫЙ личный РАФ 1'!$C$14:$I$37,7,FALSE)),0,(VLOOKUP(A12,'[2]ИТОГОВЫЙ личный РАФ 1'!$C$14:$I$37,7,FALSE)))</f>
        <v>5.525355150797125</v>
      </c>
      <c r="F12" s="78">
        <f>IF(ISERROR(VLOOKUP(A12,'[2]ИТОГОВЫЙ ЛИЧНЫЙ РАФ 2'!$B$13:$H$22,7,FALSE)),0,(VLOOKUP(A12,'[2]ИТОГОВЫЙ ЛИЧНЫЙ РАФ 2'!$B$13:$H$22,7,FALSE)))</f>
        <v>0</v>
      </c>
      <c r="G12" s="59" t="str">
        <f>VLOOKUP(A12,'[2]СПИСОК РАФ'!$C$14:$E$37,3,FALSE)</f>
        <v>Д161345</v>
      </c>
    </row>
    <row r="13" spans="1:7" ht="15">
      <c r="A13" s="78">
        <f>'[2]СПИСОК РАФ'!C25</f>
        <v>73</v>
      </c>
      <c r="B13" s="58" t="str">
        <f>VLOOKUP(A13,'[2]СПИСОК РАФ'!$C$14:$D$37,2,FALSE)</f>
        <v>Ярковский Алексей</v>
      </c>
      <c r="C13" s="79">
        <f t="shared" si="0"/>
        <v>73</v>
      </c>
      <c r="D13" s="78">
        <f t="shared" si="1"/>
        <v>50.05210011921365</v>
      </c>
      <c r="E13" s="78">
        <f>IF(ISERROR(VLOOKUP(A13,'[2]ИТОГОВЫЙ личный РАФ 1'!$C$14:$I$37,7,FALSE)),0,(VLOOKUP(A13,'[2]ИТОГОВЫЙ личный РАФ 1'!$C$14:$I$37,7,FALSE)))</f>
        <v>50.05210011921365</v>
      </c>
      <c r="F13" s="78">
        <f>IF(ISERROR(VLOOKUP(A13,'[2]ИТОГОВЫЙ ЛИЧНЫЙ РАФ 2'!$B$13:$H$22,7,FALSE)),0,(VLOOKUP(A13,'[2]ИТОГОВЫЙ ЛИЧНЫЙ РАФ 2'!$B$13:$H$22,7,FALSE)))</f>
        <v>8.429891476295666</v>
      </c>
      <c r="G13" s="59" t="str">
        <f>VLOOKUP(A13,'[2]СПИСОК РАФ'!$C$14:$E$37,3,FALSE)</f>
        <v>Д162489</v>
      </c>
    </row>
    <row r="14" spans="1:7" ht="15">
      <c r="A14" s="78">
        <f>'[2]СПИСОК РАФ'!C26</f>
        <v>77</v>
      </c>
      <c r="B14" s="58" t="str">
        <f>VLOOKUP(A14,'[2]СПИСОК РАФ'!$C$14:$D$37,2,FALSE)</f>
        <v>Береснев Матвей</v>
      </c>
      <c r="C14" s="79">
        <f t="shared" si="0"/>
        <v>77</v>
      </c>
      <c r="D14" s="78">
        <f t="shared" si="1"/>
        <v>85.72663404782024</v>
      </c>
      <c r="E14" s="78">
        <f>IF(ISERROR(VLOOKUP(A14,'[2]ИТОГОВЫЙ личный РАФ 1'!$C$14:$I$37,7,FALSE)),0,(VLOOKUP(A14,'[2]ИТОГОВЫЙ личный РАФ 1'!$C$14:$I$37,7,FALSE)))</f>
        <v>85.72663404782024</v>
      </c>
      <c r="F14" s="78">
        <f>IF(ISERROR(VLOOKUP(A14,'[2]ИТОГОВЫЙ ЛИЧНЫЙ РАФ 2'!$B$13:$H$22,7,FALSE)),0,(VLOOKUP(A14,'[2]ИТОГОВЫЙ ЛИЧНЫЙ РАФ 2'!$B$13:$H$22,7,FALSE)))</f>
        <v>81.03520957075276</v>
      </c>
      <c r="G14" s="59" t="str">
        <f>VLOOKUP(A14,'[2]СПИСОК РАФ'!$C$14:$E$37,3,FALSE)</f>
        <v>Д161333</v>
      </c>
    </row>
    <row r="15" spans="1:7" ht="15">
      <c r="A15" s="78">
        <f>'[2]СПИСОК РАФ'!C27</f>
        <v>80</v>
      </c>
      <c r="B15" s="58" t="str">
        <f>VLOOKUP(A15,'[2]СПИСОК РАФ'!$C$14:$D$37,2,FALSE)</f>
        <v>Харченко Евгений</v>
      </c>
      <c r="C15" s="79">
        <f t="shared" si="0"/>
        <v>80</v>
      </c>
      <c r="D15" s="78">
        <f t="shared" si="1"/>
        <v>54.21494573814783</v>
      </c>
      <c r="E15" s="78">
        <f>IF(ISERROR(VLOOKUP(A15,'[2]ИТОГОВЫЙ личный РАФ 1'!$C$14:$I$37,7,FALSE)),0,(VLOOKUP(A15,'[2]ИТОГОВЫЙ личный РАФ 1'!$C$14:$I$37,7,FALSE)))</f>
        <v>31.082092675066534</v>
      </c>
      <c r="F15" s="78">
        <f>IF(ISERROR(VLOOKUP(A15,'[2]ИТОГОВЫЙ ЛИЧНЫЙ РАФ 2'!$B$13:$H$22,7,FALSE)),0,(VLOOKUP(A15,'[2]ИТОГОВЫЙ ЛИЧНЫЙ РАФ 2'!$B$13:$H$22,7,FALSE)))</f>
        <v>54.21494573814783</v>
      </c>
      <c r="G15" s="59" t="str">
        <f>VLOOKUP(A15,'[2]СПИСОК РАФ'!$C$14:$E$37,3,FALSE)</f>
        <v>Д161908</v>
      </c>
    </row>
    <row r="16" spans="1:7" ht="15">
      <c r="A16" s="78">
        <f>'[2]СПИСОК РАФ'!C28</f>
        <v>95</v>
      </c>
      <c r="B16" s="58" t="str">
        <f>VLOOKUP(A16,'[2]СПИСОК РАФ'!$C$14:$D$37,2,FALSE)</f>
        <v>Свалов Алексей</v>
      </c>
      <c r="C16" s="79">
        <f t="shared" si="0"/>
        <v>95</v>
      </c>
      <c r="D16" s="78">
        <f t="shared" si="1"/>
        <v>43.40656057883426</v>
      </c>
      <c r="E16" s="78">
        <f>IF(ISERROR(VLOOKUP(A16,'[2]ИТОГОВЫЙ личный РАФ 1'!$C$14:$I$37,7,FALSE)),0,(VLOOKUP(A16,'[2]ИТОГОВЫЙ личный РАФ 1'!$C$14:$I$37,7,FALSE)))</f>
        <v>36.99431443317375</v>
      </c>
      <c r="F16" s="78">
        <f>IF(ISERROR(VLOOKUP(A16,'[2]ИТОГОВЫЙ ЛИЧНЫЙ РАФ 2'!$B$13:$H$22,7,FALSE)),0,(VLOOKUP(A16,'[2]ИТОГОВЫЙ ЛИЧНЫЙ РАФ 2'!$B$13:$H$22,7,FALSE)))</f>
        <v>43.40656057883426</v>
      </c>
      <c r="G16" s="59" t="str">
        <f>VLOOKUP(A16,'[2]СПИСОК РАФ'!$C$14:$E$37,3,FALSE)</f>
        <v>Д160139</v>
      </c>
    </row>
    <row r="17" spans="1:7" ht="15">
      <c r="A17" s="78" t="e">
        <f>'[2]СПИСОК РАФ'!C29</f>
        <v>#N/A</v>
      </c>
      <c r="B17" s="58" t="e">
        <f>VLOOKUP(A17,'[2]СПИСОК РАФ'!$C$14:$D$37,2,FALSE)</f>
        <v>#N/A</v>
      </c>
      <c r="C17" s="79" t="e">
        <f t="shared" si="0"/>
        <v>#N/A</v>
      </c>
      <c r="D17" s="78">
        <f t="shared" si="1"/>
        <v>0</v>
      </c>
      <c r="E17" s="78">
        <f>IF(ISERROR(VLOOKUP(A17,'[2]ИТОГОВЫЙ личный РАФ 1'!$C$14:$I$37,7,FALSE)),0,(VLOOKUP(A17,'[2]ИТОГОВЫЙ личный РАФ 1'!$C$14:$I$37,7,FALSE)))</f>
        <v>0</v>
      </c>
      <c r="F17" s="78">
        <f>IF(ISERROR(VLOOKUP(A17,'[2]ИТОГОВЫЙ ЛИЧНЫЙ РАФ 2'!$B$13:$H$22,7,FALSE)),0,(VLOOKUP(A17,'[2]ИТОГОВЫЙ ЛИЧНЫЙ РАФ 2'!$B$13:$H$22,7,FALSE)))</f>
        <v>0</v>
      </c>
      <c r="G17" s="59" t="e">
        <f>VLOOKUP(A17,'[2]СПИСОК РАФ'!$C$14:$E$37,3,FALSE)</f>
        <v>#N/A</v>
      </c>
    </row>
    <row r="18" spans="1:7" ht="15">
      <c r="A18" s="78" t="e">
        <f>'[2]СПИСОК РАФ'!C30</f>
        <v>#N/A</v>
      </c>
      <c r="B18" s="58" t="e">
        <f>VLOOKUP(A18,'[2]СПИСОК РАФ'!$C$14:$D$37,2,FALSE)</f>
        <v>#N/A</v>
      </c>
      <c r="C18" s="79" t="e">
        <f t="shared" si="0"/>
        <v>#N/A</v>
      </c>
      <c r="D18" s="78">
        <f t="shared" si="1"/>
        <v>0</v>
      </c>
      <c r="E18" s="78">
        <f>IF(ISERROR(VLOOKUP(A18,'[2]ИТОГОВЫЙ личный РАФ 1'!$C$14:$I$37,7,FALSE)),0,(VLOOKUP(A18,'[2]ИТОГОВЫЙ личный РАФ 1'!$C$14:$I$37,7,FALSE)))</f>
        <v>0</v>
      </c>
      <c r="F18" s="78">
        <f>IF(ISERROR(VLOOKUP(A18,'[2]ИТОГОВЫЙ ЛИЧНЫЙ РАФ 2'!$B$13:$H$22,7,FALSE)),0,(VLOOKUP(A18,'[2]ИТОГОВЫЙ ЛИЧНЫЙ РАФ 2'!$B$13:$H$22,7,FALSE)))</f>
        <v>0</v>
      </c>
      <c r="G18" s="59" t="e">
        <f>VLOOKUP(A18,'[2]СПИСОК РАФ'!$C$14:$E$37,3,FALSE)</f>
        <v>#N/A</v>
      </c>
    </row>
    <row r="19" spans="1:7" ht="15">
      <c r="A19" s="78" t="e">
        <f>'[2]СПИСОК РАФ'!C31</f>
        <v>#N/A</v>
      </c>
      <c r="B19" s="58" t="e">
        <f>VLOOKUP(A19,'[2]СПИСОК РАФ'!$C$14:$D$37,2,FALSE)</f>
        <v>#N/A</v>
      </c>
      <c r="C19" s="79" t="e">
        <f t="shared" si="0"/>
        <v>#N/A</v>
      </c>
      <c r="D19" s="78">
        <f t="shared" si="1"/>
        <v>0</v>
      </c>
      <c r="E19" s="78">
        <f>IF(ISERROR(VLOOKUP(A19,'[2]ИТОГОВЫЙ личный РАФ 1'!$C$14:$I$37,7,FALSE)),0,(VLOOKUP(A19,'[2]ИТОГОВЫЙ личный РАФ 1'!$C$14:$I$37,7,FALSE)))</f>
        <v>0</v>
      </c>
      <c r="F19" s="78">
        <f>IF(ISERROR(VLOOKUP(A19,'[2]ИТОГОВЫЙ ЛИЧНЫЙ РАФ 2'!$B$13:$H$22,7,FALSE)),0,(VLOOKUP(A19,'[2]ИТОГОВЫЙ ЛИЧНЫЙ РАФ 2'!$B$13:$H$22,7,FALSE)))</f>
        <v>0</v>
      </c>
      <c r="G19" s="59" t="e">
        <f>VLOOKUP(A19,'[2]СПИСОК РАФ'!$C$14:$E$37,3,FALSE)</f>
        <v>#N/A</v>
      </c>
    </row>
    <row r="20" spans="1:7" ht="15">
      <c r="A20" s="78" t="e">
        <f>'[2]СПИСОК РАФ'!C32</f>
        <v>#N/A</v>
      </c>
      <c r="B20" s="58" t="e">
        <f>VLOOKUP(A20,'[2]СПИСОК РАФ'!$C$14:$D$37,2,FALSE)</f>
        <v>#N/A</v>
      </c>
      <c r="C20" s="79" t="e">
        <f t="shared" si="0"/>
        <v>#N/A</v>
      </c>
      <c r="D20" s="78">
        <f t="shared" si="1"/>
        <v>0</v>
      </c>
      <c r="E20" s="78">
        <f>IF(ISERROR(VLOOKUP(A20,'[2]ИТОГОВЫЙ личный РАФ 1'!$C$14:$I$37,7,FALSE)),0,(VLOOKUP(A20,'[2]ИТОГОВЫЙ личный РАФ 1'!$C$14:$I$37,7,FALSE)))</f>
        <v>0</v>
      </c>
      <c r="F20" s="78">
        <f>IF(ISERROR(VLOOKUP(A20,'[2]ИТОГОВЫЙ ЛИЧНЫЙ РАФ 2'!$B$13:$H$22,7,FALSE)),0,(VLOOKUP(A20,'[2]ИТОГОВЫЙ ЛИЧНЫЙ РАФ 2'!$B$13:$H$22,7,FALSE)))</f>
        <v>0</v>
      </c>
      <c r="G20" s="59" t="e">
        <f>VLOOKUP(A20,'[2]СПИСОК РАФ'!$C$14:$E$37,3,FALSE)</f>
        <v>#N/A</v>
      </c>
    </row>
    <row r="21" spans="1:7" ht="15">
      <c r="A21" s="78" t="e">
        <f>'[2]СПИСОК РАФ'!C33</f>
        <v>#N/A</v>
      </c>
      <c r="B21" s="58" t="e">
        <f>VLOOKUP(A21,'[2]СПИСОК РАФ'!$C$14:$D$37,2,FALSE)</f>
        <v>#N/A</v>
      </c>
      <c r="C21" s="79" t="e">
        <f t="shared" si="0"/>
        <v>#N/A</v>
      </c>
      <c r="D21" s="78">
        <f t="shared" si="1"/>
        <v>0</v>
      </c>
      <c r="E21" s="78">
        <f>IF(ISERROR(VLOOKUP(A21,'[2]ИТОГОВЫЙ личный РАФ 1'!$C$14:$I$37,7,FALSE)),0,(VLOOKUP(A21,'[2]ИТОГОВЫЙ личный РАФ 1'!$C$14:$I$37,7,FALSE)))</f>
        <v>0</v>
      </c>
      <c r="F21" s="78">
        <f>IF(ISERROR(VLOOKUP(A21,'[2]ИТОГОВЫЙ ЛИЧНЫЙ РАФ 2'!$B$13:$H$22,7,FALSE)),0,(VLOOKUP(A21,'[2]ИТОГОВЫЙ ЛИЧНЫЙ РАФ 2'!$B$13:$H$22,7,FALSE)))</f>
        <v>0</v>
      </c>
      <c r="G21" s="59" t="e">
        <f>VLOOKUP(A21,'[2]СПИСОК РАФ'!$C$14:$E$37,3,FALSE)</f>
        <v>#N/A</v>
      </c>
    </row>
    <row r="22" spans="1:7" ht="15">
      <c r="A22" s="78" t="e">
        <f>'[2]СПИСОК РАФ'!C34</f>
        <v>#N/A</v>
      </c>
      <c r="B22" s="58" t="e">
        <f>VLOOKUP(A22,'[2]СПИСОК РАФ'!$C$14:$D$37,2,FALSE)</f>
        <v>#N/A</v>
      </c>
      <c r="C22" s="79" t="e">
        <f t="shared" si="0"/>
        <v>#N/A</v>
      </c>
      <c r="D22" s="78">
        <f t="shared" si="1"/>
        <v>0</v>
      </c>
      <c r="E22" s="78">
        <f>IF(ISERROR(VLOOKUP(A22,'[2]ИТОГОВЫЙ личный РАФ 1'!$C$14:$I$37,7,FALSE)),0,(VLOOKUP(A22,'[2]ИТОГОВЫЙ личный РАФ 1'!$C$14:$I$37,7,FALSE)))</f>
        <v>0</v>
      </c>
      <c r="F22" s="78">
        <f>IF(ISERROR(VLOOKUP(A22,'[2]ИТОГОВЫЙ ЛИЧНЫЙ РАФ 2'!$B$13:$H$22,7,FALSE)),0,(VLOOKUP(A22,'[2]ИТОГОВЫЙ ЛИЧНЫЙ РАФ 2'!$B$13:$H$22,7,FALSE)))</f>
        <v>0</v>
      </c>
      <c r="G22" s="59" t="e">
        <f>VLOOKUP(A22,'[2]СПИСОК РАФ'!$C$14:$E$37,3,FALSE)</f>
        <v>#N/A</v>
      </c>
    </row>
    <row r="23" spans="1:7" ht="15">
      <c r="A23" s="78" t="e">
        <f>'[2]СПИСОК РАФ'!C35</f>
        <v>#N/A</v>
      </c>
      <c r="B23" s="58" t="e">
        <f>VLOOKUP(A23,'[2]СПИСОК РАФ'!$C$14:$D$37,2,FALSE)</f>
        <v>#N/A</v>
      </c>
      <c r="C23" s="79" t="e">
        <f t="shared" si="0"/>
        <v>#N/A</v>
      </c>
      <c r="D23" s="78">
        <f t="shared" si="1"/>
        <v>0</v>
      </c>
      <c r="E23" s="78">
        <f>IF(ISERROR(VLOOKUP(A23,'[2]ИТОГОВЫЙ личный РАФ 1'!$C$14:$I$37,7,FALSE)),0,(VLOOKUP(A23,'[2]ИТОГОВЫЙ личный РАФ 1'!$C$14:$I$37,7,FALSE)))</f>
        <v>0</v>
      </c>
      <c r="F23" s="78">
        <f>IF(ISERROR(VLOOKUP(A23,'[2]ИТОГОВЫЙ ЛИЧНЫЙ РАФ 2'!$B$13:$H$22,7,FALSE)),0,(VLOOKUP(A23,'[2]ИТОГОВЫЙ ЛИЧНЫЙ РАФ 2'!$B$13:$H$22,7,FALSE)))</f>
        <v>0</v>
      </c>
      <c r="G23" s="59" t="e">
        <f>VLOOKUP(A23,'[2]СПИСОК РАФ'!$C$14:$E$37,3,FALSE)</f>
        <v>#N/A</v>
      </c>
    </row>
    <row r="24" spans="1:7" ht="15">
      <c r="A24" s="78" t="e">
        <f>'[2]СПИСОК РАФ'!C36</f>
        <v>#N/A</v>
      </c>
      <c r="B24" s="58" t="e">
        <f>VLOOKUP(A24,'[2]СПИСОК РАФ'!$C$14:$D$37,2,FALSE)</f>
        <v>#N/A</v>
      </c>
      <c r="C24" s="79" t="e">
        <f t="shared" si="0"/>
        <v>#N/A</v>
      </c>
      <c r="D24" s="78">
        <f t="shared" si="1"/>
        <v>0</v>
      </c>
      <c r="E24" s="78">
        <f>IF(ISERROR(VLOOKUP(A24,'[2]ИТОГОВЫЙ личный РАФ 1'!$C$14:$I$37,7,FALSE)),0,(VLOOKUP(A24,'[2]ИТОГОВЫЙ личный РАФ 1'!$C$14:$I$37,7,FALSE)))</f>
        <v>0</v>
      </c>
      <c r="F24" s="78">
        <f>IF(ISERROR(VLOOKUP(A24,'[2]ИТОГОВЫЙ ЛИЧНЫЙ РАФ 2'!$B$13:$H$22,7,FALSE)),0,(VLOOKUP(A24,'[2]ИТОГОВЫЙ ЛИЧНЫЙ РАФ 2'!$B$13:$H$22,7,FALSE)))</f>
        <v>0</v>
      </c>
      <c r="G24" s="59" t="e">
        <f>VLOOKUP(A24,'[2]СПИСОК РАФ'!$C$14:$E$37,3,FALSE)</f>
        <v>#N/A</v>
      </c>
    </row>
    <row r="25" spans="1:7" ht="15">
      <c r="A25" s="78" t="e">
        <f>'[2]СПИСОК РАФ'!C37</f>
        <v>#N/A</v>
      </c>
      <c r="B25" s="58" t="e">
        <f>VLOOKUP(A25,'[2]СПИСОК РАФ'!$C$14:$D$37,2,FALSE)</f>
        <v>#N/A</v>
      </c>
      <c r="C25" s="79" t="e">
        <f t="shared" si="0"/>
        <v>#N/A</v>
      </c>
      <c r="D25" s="78">
        <f t="shared" si="1"/>
        <v>0</v>
      </c>
      <c r="E25" s="78">
        <f>IF(ISERROR(VLOOKUP(A25,'[2]ИТОГОВЫЙ личный РАФ 1'!$C$14:$I$37,7,FALSE)),0,(VLOOKUP(A25,'[2]ИТОГОВЫЙ личный РАФ 1'!$C$14:$I$37,7,FALSE)))</f>
        <v>0</v>
      </c>
      <c r="F25" s="78">
        <f>IF(ISERROR(VLOOKUP(A25,'[2]ИТОГОВЫЙ ЛИЧНЫЙ РАФ 2'!$B$13:$H$22,7,FALSE)),0,(VLOOKUP(A25,'[2]ИТОГОВЫЙ ЛИЧНЫЙ РАФ 2'!$B$13:$H$22,7,FALSE)))</f>
        <v>0</v>
      </c>
      <c r="G25" s="59" t="e">
        <f>VLOOKUP(A25,'[2]СПИСОК РАФ'!$C$14:$E$37,3,FALSE)</f>
        <v>#N/A</v>
      </c>
    </row>
    <row r="26" ht="15">
      <c r="I26" s="44"/>
    </row>
    <row r="27" spans="1:6" ht="15">
      <c r="A27" s="14" t="s">
        <v>19</v>
      </c>
      <c r="B27" s="81" t="str">
        <f>'[3]СПИСОК  '!$H$9</f>
        <v>Д2Н</v>
      </c>
      <c r="C27" s="81"/>
      <c r="D27" s="94"/>
      <c r="E27" s="94"/>
      <c r="F27" s="94"/>
    </row>
    <row r="28" spans="1:7" ht="15">
      <c r="A28" s="59">
        <f>'[3]СПИСОК РАФ'!C14</f>
        <v>7</v>
      </c>
      <c r="B28" s="60" t="str">
        <f>VLOOKUP(A28,'[3]СПИСОК РАФ'!$C$14:$D$37,2,FALSE)</f>
        <v>Шестаков Александр</v>
      </c>
      <c r="C28" s="60">
        <f>A28</f>
        <v>7</v>
      </c>
      <c r="D28" s="78">
        <f>MAXA(E28:F28)</f>
        <v>70.5884572681199</v>
      </c>
      <c r="E28" s="78">
        <f>IF(ISERROR(VLOOKUP(A28,'[3]ИТОГОВЫЙ личный РАФ 1'!$C$14:$I$37,7,FALSE)),0,(VLOOKUP(A28,'[3]ИТОГОВЫЙ личный РАФ 1'!$C$14:$I$37,7,FALSE)))</f>
        <v>70.5884572681199</v>
      </c>
      <c r="F28" s="78">
        <f>IF(ISERROR(VLOOKUP(A28,'[3]ИТОГОВЫЙ ЛИЧНЫЙ РАФ 2'!$B$13:$H$22,7,FALSE)),0,(VLOOKUP(A28,'[3]ИТОГОВЫЙ ЛИЧНЫЙ РАФ 2'!$B$13:$H$22,7,FALSE)))</f>
        <v>33.63503347467406</v>
      </c>
      <c r="G28" s="59" t="str">
        <f>VLOOKUP(A28,'[3]СПИСОК РАФ'!$C$14:$E$37,3,FALSE)</f>
        <v>Д161279</v>
      </c>
    </row>
    <row r="29" spans="1:7" ht="15">
      <c r="A29" s="59">
        <f>'[3]СПИСОК РАФ'!C15</f>
        <v>10</v>
      </c>
      <c r="B29" s="60" t="str">
        <f>VLOOKUP(A29,'[3]СПИСОК РАФ'!$C$14:$D$37,2,FALSE)</f>
        <v>Шемякин Игорь</v>
      </c>
      <c r="C29" s="60">
        <f aca="true" t="shared" si="2" ref="C29:C51">A29</f>
        <v>10</v>
      </c>
      <c r="D29" s="78">
        <f aca="true" t="shared" si="3" ref="D29:D51">MAXA(E29:F29)</f>
        <v>81.03520957075276</v>
      </c>
      <c r="E29" s="78">
        <f>IF(ISERROR(VLOOKUP(A29,'[3]ИТОГОВЫЙ личный РАФ 1'!$C$14:$I$37,7,FALSE)),0,(VLOOKUP(A29,'[3]ИТОГОВЫЙ личный РАФ 1'!$C$14:$I$37,7,FALSE)))</f>
        <v>0</v>
      </c>
      <c r="F29" s="78">
        <f>IF(ISERROR(VLOOKUP(A29,'[3]ИТОГОВЫЙ ЛИЧНЫЙ РАФ 2'!$B$13:$H$22,7,FALSE)),0,(VLOOKUP(A29,'[3]ИТОГОВЫЙ ЛИЧНЫЙ РАФ 2'!$B$13:$H$22,7,FALSE)))</f>
        <v>81.03520957075276</v>
      </c>
      <c r="G29" s="59" t="str">
        <f>VLOOKUP(A29,'[3]СПИСОК РАФ'!$C$14:$E$37,3,FALSE)</f>
        <v>Д161275</v>
      </c>
    </row>
    <row r="30" spans="1:7" ht="15">
      <c r="A30" s="59">
        <f>'[3]СПИСОК РАФ'!C16</f>
        <v>11</v>
      </c>
      <c r="B30" s="60" t="str">
        <f>VLOOKUP(A30,'[3]СПИСОК РАФ'!$C$14:$D$37,2,FALSE)</f>
        <v>Дон Александр</v>
      </c>
      <c r="C30" s="60">
        <f t="shared" si="2"/>
        <v>11</v>
      </c>
      <c r="D30" s="78">
        <f t="shared" si="3"/>
        <v>83.35817710478473</v>
      </c>
      <c r="E30" s="78">
        <f>IF(ISERROR(VLOOKUP(A30,'[3]ИТОГОВЫЙ личный РАФ 1'!$C$14:$I$37,7,FALSE)),0,(VLOOKUP(A30,'[3]ИТОГОВЫЙ личный РАФ 1'!$C$14:$I$37,7,FALSE)))</f>
        <v>83.35817710478473</v>
      </c>
      <c r="F30" s="78">
        <f>IF(ISERROR(VLOOKUP(A30,'[3]ИТОГОВЫЙ ЛИЧНЫЙ РАФ 2'!$B$13:$H$22,7,FALSE)),0,(VLOOKUP(A30,'[3]ИТОГОВЫЙ ЛИЧНЫЙ РАФ 2'!$B$13:$H$22,7,FALSE)))</f>
        <v>54.21494573814783</v>
      </c>
      <c r="G30" s="59" t="str">
        <f>VLOOKUP(A30,'[3]СПИСОК РАФ'!$C$14:$E$37,3,FALSE)</f>
        <v>Д161472</v>
      </c>
    </row>
    <row r="31" spans="1:7" ht="15">
      <c r="A31" s="59">
        <f>'[3]СПИСОК РАФ'!C17</f>
        <v>19</v>
      </c>
      <c r="B31" s="60" t="str">
        <f>VLOOKUP(A31,'[3]СПИСОК РАФ'!$C$14:$D$37,2,FALSE)</f>
        <v>Харченко Александр</v>
      </c>
      <c r="C31" s="60">
        <f t="shared" si="2"/>
        <v>19</v>
      </c>
      <c r="D31" s="78">
        <f t="shared" si="3"/>
        <v>50.338602507008176</v>
      </c>
      <c r="E31" s="78">
        <f>IF(ISERROR(VLOOKUP(A31,'[3]ИТОГОВЫЙ личный РАФ 1'!$C$14:$I$37,7,FALSE)),0,(VLOOKUP(A31,'[3]ИТОГОВЫЙ личный РАФ 1'!$C$14:$I$37,7,FALSE)))</f>
        <v>50.338602507008176</v>
      </c>
      <c r="F31" s="78">
        <f>IF(ISERROR(VLOOKUP(A31,'[3]ИТОГОВЫЙ ЛИЧНЫЙ РАФ 2'!$B$13:$H$22,7,FALSE)),0,(VLOOKUP(A31,'[3]ИТОГОВЫЙ ЛИЧНЫЙ РАФ 2'!$B$13:$H$22,7,FALSE)))</f>
        <v>16.28536487965333</v>
      </c>
      <c r="G31" s="59" t="str">
        <f>VLOOKUP(A31,'[3]СПИСОК РАФ'!$C$14:$E$37,3,FALSE)</f>
        <v>Д161909</v>
      </c>
    </row>
    <row r="32" spans="1:7" ht="15">
      <c r="A32" s="59">
        <f>'[3]СПИСОК РАФ'!C18</f>
        <v>20</v>
      </c>
      <c r="B32" s="60" t="str">
        <f>VLOOKUP(A32,'[3]СПИСОК РАФ'!$C$14:$D$37,2,FALSE)</f>
        <v>Стенин Андрей</v>
      </c>
      <c r="C32" s="60">
        <f t="shared" si="2"/>
        <v>20</v>
      </c>
      <c r="D32" s="78">
        <f t="shared" si="3"/>
        <v>6.925163785356673</v>
      </c>
      <c r="E32" s="78">
        <f>IF(ISERROR(VLOOKUP(A32,'[3]ИТОГОВЫЙ личный РАФ 1'!$C$14:$I$37,7,FALSE)),0,(VLOOKUP(A32,'[3]ИТОГОВЫЙ личный РАФ 1'!$C$14:$I$37,7,FALSE)))</f>
        <v>6.925163785356673</v>
      </c>
      <c r="F32" s="78">
        <f>IF(ISERROR(VLOOKUP(A32,'[3]ИТОГОВЫЙ ЛИЧНЫЙ РАФ 2'!$B$13:$H$22,7,FALSE)),0,(VLOOKUP(A32,'[3]ИТОГОВЫЙ ЛИЧНЫЙ РАФ 2'!$B$13:$H$22,7,FALSE)))</f>
        <v>1</v>
      </c>
      <c r="G32" s="59" t="str">
        <f>VLOOKUP(A32,'[3]СПИСОК РАФ'!$C$14:$E$37,3,FALSE)</f>
        <v>Д161280</v>
      </c>
    </row>
    <row r="33" spans="1:7" ht="15">
      <c r="A33" s="59">
        <f>'[3]СПИСОК РАФ'!C19</f>
        <v>25</v>
      </c>
      <c r="B33" s="60" t="str">
        <f>VLOOKUP(A33,'[3]СПИСОК РАФ'!$C$14:$D$37,2,FALSE)</f>
        <v>Рычков Юрий</v>
      </c>
      <c r="C33" s="60">
        <f t="shared" si="2"/>
        <v>25</v>
      </c>
      <c r="D33" s="78">
        <f t="shared" si="3"/>
        <v>26.539439673329653</v>
      </c>
      <c r="E33" s="78">
        <f>IF(ISERROR(VLOOKUP(A33,'[3]ИТОГОВЫЙ личный РАФ 1'!$C$14:$I$37,7,FALSE)),0,(VLOOKUP(A33,'[3]ИТОГОВЫЙ личный РАФ 1'!$C$14:$I$37,7,FALSE)))</f>
        <v>26.539439673329653</v>
      </c>
      <c r="F33" s="78">
        <f>IF(ISERROR(VLOOKUP(A33,'[3]ИТОГОВЫЙ ЛИЧНЫЙ РАФ 2'!$B$13:$H$22,7,FALSE)),0,(VLOOKUP(A33,'[3]ИТОГОВЫЙ ЛИЧНЫЙ РАФ 2'!$B$13:$H$22,7,FALSE)))</f>
        <v>0</v>
      </c>
      <c r="G33" s="59" t="str">
        <f>VLOOKUP(A33,'[3]СПИСОК РАФ'!$C$14:$E$37,3,FALSE)</f>
        <v>Д 161242</v>
      </c>
    </row>
    <row r="34" spans="1:7" ht="15">
      <c r="A34" s="59">
        <f>'[3]СПИСОК РАФ'!C20</f>
        <v>41</v>
      </c>
      <c r="B34" s="60" t="str">
        <f>VLOOKUP(A34,'[3]СПИСОК РАФ'!$C$14:$D$37,2,FALSE)</f>
        <v>Мясников Эдуард</v>
      </c>
      <c r="C34" s="60">
        <f t="shared" si="2"/>
        <v>41</v>
      </c>
      <c r="D34" s="78">
        <f t="shared" si="3"/>
        <v>33.87879022745335</v>
      </c>
      <c r="E34" s="78">
        <f>IF(ISERROR(VLOOKUP(A34,'[3]ИТОГОВЫЙ личный РАФ 1'!$C$14:$I$37,7,FALSE)),0,(VLOOKUP(A34,'[3]ИТОГОВЫЙ личный РАФ 1'!$C$14:$I$37,7,FALSE)))</f>
        <v>33.87879022745335</v>
      </c>
      <c r="F34" s="78">
        <f>IF(ISERROR(VLOOKUP(A34,'[3]ИТОГОВЫЙ ЛИЧНЫЙ РАФ 2'!$B$13:$H$22,7,FALSE)),0,(VLOOKUP(A34,'[3]ИТОГОВЫЙ ЛИЧНЫЙ РАФ 2'!$B$13:$H$22,7,FALSE)))</f>
        <v>0</v>
      </c>
      <c r="G34" s="59" t="str">
        <f>VLOOKUP(A34,'[3]СПИСОК РАФ'!$C$14:$E$37,3,FALSE)</f>
        <v>Д160577</v>
      </c>
    </row>
    <row r="35" spans="1:7" ht="15">
      <c r="A35" s="59">
        <f>'[3]СПИСОК РАФ'!C21</f>
        <v>53</v>
      </c>
      <c r="B35" s="60" t="str">
        <f>VLOOKUP(A35,'[3]СПИСОК РАФ'!$C$14:$D$37,2,FALSE)</f>
        <v>Трушков Михаил</v>
      </c>
      <c r="C35" s="60">
        <f t="shared" si="2"/>
        <v>53</v>
      </c>
      <c r="D35" s="78">
        <f t="shared" si="3"/>
        <v>13.126355243794464</v>
      </c>
      <c r="E35" s="78">
        <f>IF(ISERROR(VLOOKUP(A35,'[3]ИТОГОВЫЙ личный РАФ 1'!$C$14:$I$37,7,FALSE)),0,(VLOOKUP(A35,'[3]ИТОГОВЫЙ личный РАФ 1'!$C$14:$I$37,7,FALSE)))</f>
        <v>13.126355243794464</v>
      </c>
      <c r="F35" s="78">
        <f>IF(ISERROR(VLOOKUP(A35,'[3]ИТОГОВЫЙ ЛИЧНЫЙ РАФ 2'!$B$13:$H$22,7,FALSE)),0,(VLOOKUP(A35,'[3]ИТОГОВЫЙ ЛИЧНЫЙ РАФ 2'!$B$13:$H$22,7,FALSE)))</f>
        <v>8.429891476295666</v>
      </c>
      <c r="G35" s="59" t="str">
        <f>VLOOKUP(A35,'[3]СПИСОК РАФ'!$C$14:$E$37,3,FALSE)</f>
        <v>Д161247</v>
      </c>
    </row>
    <row r="36" spans="1:7" ht="15">
      <c r="A36" s="59">
        <f>'[3]СПИСОК РАФ'!C22</f>
        <v>71</v>
      </c>
      <c r="B36" s="60" t="str">
        <f>VLOOKUP(A36,'[3]СПИСОК РАФ'!$C$14:$D$37,2,FALSE)</f>
        <v>Гирш Андрей</v>
      </c>
      <c r="C36" s="60">
        <f t="shared" si="2"/>
        <v>71</v>
      </c>
      <c r="D36" s="78">
        <f t="shared" si="3"/>
        <v>43.40656057883426</v>
      </c>
      <c r="E36" s="78">
        <f>IF(ISERROR(VLOOKUP(A36,'[3]ИТОГОВЫЙ личный РАФ 1'!$C$14:$I$37,7,FALSE)),0,(VLOOKUP(A36,'[3]ИТОГОВЫЙ личный РАФ 1'!$C$14:$I$37,7,FALSE)))</f>
        <v>19.646170927520416</v>
      </c>
      <c r="F36" s="78">
        <f>IF(ISERROR(VLOOKUP(A36,'[3]ИТОГОВЫЙ ЛИЧНЫЙ РАФ 2'!$B$13:$H$22,7,FALSE)),0,(VLOOKUP(A36,'[3]ИТОГОВЫЙ ЛИЧНЫЙ РАФ 2'!$B$13:$H$22,7,FALSE)))</f>
        <v>43.40656057883426</v>
      </c>
      <c r="G36" s="59" t="str">
        <f>VLOOKUP(A36,'[3]СПИСОК РАФ'!$C$14:$E$37,3,FALSE)</f>
        <v>Д161910</v>
      </c>
    </row>
    <row r="37" spans="1:7" ht="15">
      <c r="A37" s="59">
        <f>'[3]СПИСОК РАФ'!C23</f>
        <v>90</v>
      </c>
      <c r="B37" s="60" t="str">
        <f>VLOOKUP(A37,'[3]СПИСОК РАФ'!$C$14:$D$37,2,FALSE)</f>
        <v>Тюрин Виталий</v>
      </c>
      <c r="C37" s="60">
        <f t="shared" si="2"/>
        <v>90</v>
      </c>
      <c r="D37" s="78">
        <f t="shared" si="3"/>
        <v>100</v>
      </c>
      <c r="E37" s="78">
        <f>IF(ISERROR(VLOOKUP(A37,'[3]ИТОГОВЫЙ личный РАФ 1'!$C$14:$I$37,7,FALSE)),0,(VLOOKUP(A37,'[3]ИТОГОВЫЙ личный РАФ 1'!$C$14:$I$37,7,FALSE)))</f>
        <v>100</v>
      </c>
      <c r="F37" s="78">
        <f>IF(ISERROR(VLOOKUP(A37,'[3]ИТОГОВЫЙ ЛИЧНЫЙ РАФ 2'!$B$13:$H$22,7,FALSE)),0,(VLOOKUP(A37,'[3]ИТОГОВЫЙ ЛИЧНЫЙ РАФ 2'!$B$13:$H$22,7,FALSE)))</f>
        <v>100</v>
      </c>
      <c r="G37" s="59" t="str">
        <f>VLOOKUP(A37,'[3]СПИСОК РАФ'!$C$14:$E$37,3,FALSE)</f>
        <v>Д161339</v>
      </c>
    </row>
    <row r="38" spans="1:7" ht="15">
      <c r="A38" s="59">
        <f>'[3]СПИСОК РАФ'!C24</f>
        <v>96</v>
      </c>
      <c r="B38" s="60" t="str">
        <f>VLOOKUP(A38,'[3]СПИСОК РАФ'!$C$14:$D$37,2,FALSE)</f>
        <v>Тихонов Александр</v>
      </c>
      <c r="C38" s="60">
        <f t="shared" si="2"/>
        <v>96</v>
      </c>
      <c r="D38" s="78">
        <f t="shared" si="3"/>
        <v>66.48301405302627</v>
      </c>
      <c r="E38" s="78">
        <f>IF(ISERROR(VLOOKUP(A38,'[3]ИТОГОВЫЙ личный РАФ 1'!$C$14:$I$37,7,FALSE)),0,(VLOOKUP(A38,'[3]ИТОГОВЫЙ личный РАФ 1'!$C$14:$I$37,7,FALSE)))</f>
        <v>59.82308546376021</v>
      </c>
      <c r="F38" s="78">
        <f>IF(ISERROR(VLOOKUP(A38,'[3]ИТОГОВЫЙ ЛИЧНЫЙ РАФ 2'!$B$13:$H$22,7,FALSE)),0,(VLOOKUP(A38,'[3]ИТОГОВЫЙ ЛИЧНЫЙ РАФ 2'!$B$13:$H$22,7,FALSE)))</f>
        <v>66.48301405302627</v>
      </c>
      <c r="G38" s="59" t="str">
        <f>VLOOKUP(A38,'[3]СПИСОК РАФ'!$C$14:$E$37,3,FALSE)</f>
        <v>Д161285</v>
      </c>
    </row>
    <row r="39" spans="1:7" ht="15">
      <c r="A39" s="59">
        <f>'[3]СПИСОК РАФ'!C25</f>
        <v>98</v>
      </c>
      <c r="B39" s="60" t="str">
        <f>VLOOKUP(A39,'[3]СПИСОК РАФ'!$C$14:$D$37,2,FALSE)</f>
        <v>Баранов Дмитрий</v>
      </c>
      <c r="C39" s="60">
        <f t="shared" si="2"/>
        <v>98</v>
      </c>
      <c r="D39" s="78">
        <f t="shared" si="3"/>
        <v>41.763974483044066</v>
      </c>
      <c r="E39" s="78">
        <f>IF(ISERROR(VLOOKUP(A39,'[3]ИТОГОВЫЙ личный РАФ 1'!$C$14:$I$37,7,FALSE)),0,(VLOOKUP(A39,'[3]ИТОГОВЫЙ личный РАФ 1'!$C$14:$I$37,7,FALSE)))</f>
        <v>41.763974483044066</v>
      </c>
      <c r="F39" s="78">
        <f>IF(ISERROR(VLOOKUP(A39,'[3]ИТОГОВЫЙ ЛИЧНЫЙ РАФ 2'!$B$13:$H$22,7,FALSE)),0,(VLOOKUP(A39,'[3]ИТОГОВЫЙ ЛИЧНЫЙ РАФ 2'!$B$13:$H$22,7,FALSE)))</f>
        <v>24.649186921393365</v>
      </c>
      <c r="G39" s="59" t="str">
        <f>VLOOKUP(A39,'[3]СПИСОК РАФ'!$C$14:$E$37,3,FALSE)</f>
        <v>Д161326</v>
      </c>
    </row>
    <row r="40" spans="1:7" ht="15">
      <c r="A40" s="59">
        <f>'[3]СПИСОК РАФ'!C26</f>
        <v>0</v>
      </c>
      <c r="B40" s="60" t="e">
        <f>VLOOKUP(A40,'[3]СПИСОК РАФ'!$C$14:$D$37,2,FALSE)</f>
        <v>#N/A</v>
      </c>
      <c r="C40" s="60">
        <f t="shared" si="2"/>
        <v>0</v>
      </c>
      <c r="D40" s="78">
        <f t="shared" si="3"/>
        <v>0</v>
      </c>
      <c r="E40" s="78" t="str">
        <f>IF(ISERROR(VLOOKUP(A40,'[3]ИТОГОВЫЙ личный РАФ 1'!$C$14:$I$37,7,FALSE)),0,(VLOOKUP(A40,'[3]ИТОГОВЫЙ личный РАФ 1'!$C$14:$I$37,7,FALSE)))</f>
        <v>0</v>
      </c>
      <c r="F40" s="78">
        <f>IF(ISERROR(VLOOKUP(A40,'[3]ИТОГОВЫЙ ЛИЧНЫЙ РАФ 2'!$B$13:$H$22,7,FALSE)),0,(VLOOKUP(A40,'[3]ИТОГОВЫЙ ЛИЧНЫЙ РАФ 2'!$B$13:$H$22,7,FALSE)))</f>
        <v>0</v>
      </c>
      <c r="G40" s="59" t="e">
        <f>VLOOKUP(A40,'[3]СПИСОК РАФ'!$C$14:$E$37,3,FALSE)</f>
        <v>#N/A</v>
      </c>
    </row>
    <row r="41" spans="1:7" ht="15">
      <c r="A41" s="59" t="e">
        <f>'[3]СПИСОК РАФ'!C27</f>
        <v>#N/A</v>
      </c>
      <c r="B41" s="60" t="e">
        <f>VLOOKUP(A41,'[3]СПИСОК РАФ'!$C$14:$D$37,2,FALSE)</f>
        <v>#N/A</v>
      </c>
      <c r="C41" s="60" t="e">
        <f t="shared" si="2"/>
        <v>#N/A</v>
      </c>
      <c r="D41" s="78">
        <f t="shared" si="3"/>
        <v>0</v>
      </c>
      <c r="E41" s="78">
        <f>IF(ISERROR(VLOOKUP(A41,'[3]ИТОГОВЫЙ личный РАФ 1'!$C$14:$I$37,7,FALSE)),0,(VLOOKUP(A41,'[3]ИТОГОВЫЙ личный РАФ 1'!$C$14:$I$37,7,FALSE)))</f>
        <v>0</v>
      </c>
      <c r="F41" s="78">
        <f>IF(ISERROR(VLOOKUP(A41,'[3]ИТОГОВЫЙ ЛИЧНЫЙ РАФ 2'!$B$13:$H$22,7,FALSE)),0,(VLOOKUP(A41,'[3]ИТОГОВЫЙ ЛИЧНЫЙ РАФ 2'!$B$13:$H$22,7,FALSE)))</f>
        <v>0</v>
      </c>
      <c r="G41" s="59" t="e">
        <f>VLOOKUP(A41,'[3]СПИСОК РАФ'!$C$14:$E$37,3,FALSE)</f>
        <v>#N/A</v>
      </c>
    </row>
    <row r="42" spans="1:7" ht="15">
      <c r="A42" s="59" t="e">
        <f>'[3]СПИСОК РАФ'!C28</f>
        <v>#N/A</v>
      </c>
      <c r="B42" s="60" t="e">
        <f>VLOOKUP(A42,'[3]СПИСОК РАФ'!$C$14:$D$37,2,FALSE)</f>
        <v>#N/A</v>
      </c>
      <c r="C42" s="60" t="e">
        <f t="shared" si="2"/>
        <v>#N/A</v>
      </c>
      <c r="D42" s="78">
        <f t="shared" si="3"/>
        <v>0</v>
      </c>
      <c r="E42" s="78">
        <f>IF(ISERROR(VLOOKUP(A42,'[3]ИТОГОВЫЙ личный РАФ 1'!$C$14:$I$37,7,FALSE)),0,(VLOOKUP(A42,'[3]ИТОГОВЫЙ личный РАФ 1'!$C$14:$I$37,7,FALSE)))</f>
        <v>0</v>
      </c>
      <c r="F42" s="78">
        <f>IF(ISERROR(VLOOKUP(A42,'[3]ИТОГОВЫЙ ЛИЧНЫЙ РАФ 2'!$B$13:$H$22,7,FALSE)),0,(VLOOKUP(A42,'[3]ИТОГОВЫЙ ЛИЧНЫЙ РАФ 2'!$B$13:$H$22,7,FALSE)))</f>
        <v>0</v>
      </c>
      <c r="G42" s="59" t="e">
        <f>VLOOKUP(A42,'[3]СПИСОК РАФ'!$C$14:$E$37,3,FALSE)</f>
        <v>#N/A</v>
      </c>
    </row>
    <row r="43" spans="1:7" ht="15">
      <c r="A43" s="59" t="e">
        <f>'[3]СПИСОК РАФ'!C29</f>
        <v>#N/A</v>
      </c>
      <c r="B43" s="60" t="e">
        <f>VLOOKUP(A43,'[3]СПИСОК РАФ'!$C$14:$D$37,2,FALSE)</f>
        <v>#N/A</v>
      </c>
      <c r="C43" s="60" t="e">
        <f t="shared" si="2"/>
        <v>#N/A</v>
      </c>
      <c r="D43" s="78">
        <f t="shared" si="3"/>
        <v>0</v>
      </c>
      <c r="E43" s="78">
        <f>IF(ISERROR(VLOOKUP(A43,'[3]ИТОГОВЫЙ личный РАФ 1'!$C$14:$I$37,7,FALSE)),0,(VLOOKUP(A43,'[3]ИТОГОВЫЙ личный РАФ 1'!$C$14:$I$37,7,FALSE)))</f>
        <v>0</v>
      </c>
      <c r="F43" s="78">
        <f>IF(ISERROR(VLOOKUP(A43,'[3]ИТОГОВЫЙ ЛИЧНЫЙ РАФ 2'!$B$13:$H$22,7,FALSE)),0,(VLOOKUP(A43,'[3]ИТОГОВЫЙ ЛИЧНЫЙ РАФ 2'!$B$13:$H$22,7,FALSE)))</f>
        <v>0</v>
      </c>
      <c r="G43" s="59" t="e">
        <f>VLOOKUP(A43,'[3]СПИСОК РАФ'!$C$14:$E$37,3,FALSE)</f>
        <v>#N/A</v>
      </c>
    </row>
    <row r="44" spans="1:7" ht="15">
      <c r="A44" s="59" t="e">
        <f>'[3]СПИСОК РАФ'!C30</f>
        <v>#N/A</v>
      </c>
      <c r="B44" s="60" t="e">
        <f>VLOOKUP(A44,'[3]СПИСОК РАФ'!$C$14:$D$37,2,FALSE)</f>
        <v>#N/A</v>
      </c>
      <c r="C44" s="60" t="e">
        <f t="shared" si="2"/>
        <v>#N/A</v>
      </c>
      <c r="D44" s="78">
        <f t="shared" si="3"/>
        <v>0</v>
      </c>
      <c r="E44" s="78">
        <f>IF(ISERROR(VLOOKUP(A44,'[3]ИТОГОВЫЙ личный РАФ 1'!$C$14:$I$37,7,FALSE)),0,(VLOOKUP(A44,'[3]ИТОГОВЫЙ личный РАФ 1'!$C$14:$I$37,7,FALSE)))</f>
        <v>0</v>
      </c>
      <c r="F44" s="78">
        <f>IF(ISERROR(VLOOKUP(A44,'[3]ИТОГОВЫЙ ЛИЧНЫЙ РАФ 2'!$B$13:$H$22,7,FALSE)),0,(VLOOKUP(A44,'[3]ИТОГОВЫЙ ЛИЧНЫЙ РАФ 2'!$B$13:$H$22,7,FALSE)))</f>
        <v>0</v>
      </c>
      <c r="G44" s="59" t="e">
        <f>VLOOKUP(A44,'[3]СПИСОК РАФ'!$C$14:$E$37,3,FALSE)</f>
        <v>#N/A</v>
      </c>
    </row>
    <row r="45" spans="1:7" ht="15">
      <c r="A45" s="59" t="e">
        <f>'[3]СПИСОК РАФ'!C31</f>
        <v>#N/A</v>
      </c>
      <c r="B45" s="60" t="e">
        <f>VLOOKUP(A45,'[3]СПИСОК РАФ'!$C$14:$D$37,2,FALSE)</f>
        <v>#N/A</v>
      </c>
      <c r="C45" s="60" t="e">
        <f t="shared" si="2"/>
        <v>#N/A</v>
      </c>
      <c r="D45" s="78">
        <f t="shared" si="3"/>
        <v>0</v>
      </c>
      <c r="E45" s="78">
        <f>IF(ISERROR(VLOOKUP(A45,'[3]ИТОГОВЫЙ личный РАФ 1'!$C$14:$I$37,7,FALSE)),0,(VLOOKUP(A45,'[3]ИТОГОВЫЙ личный РАФ 1'!$C$14:$I$37,7,FALSE)))</f>
        <v>0</v>
      </c>
      <c r="F45" s="78">
        <f>IF(ISERROR(VLOOKUP(A45,'[3]ИТОГОВЫЙ ЛИЧНЫЙ РАФ 2'!$B$13:$H$22,7,FALSE)),0,(VLOOKUP(A45,'[3]ИТОГОВЫЙ ЛИЧНЫЙ РАФ 2'!$B$13:$H$22,7,FALSE)))</f>
        <v>0</v>
      </c>
      <c r="G45" s="59" t="e">
        <f>VLOOKUP(A45,'[3]СПИСОК РАФ'!$C$14:$E$37,3,FALSE)</f>
        <v>#N/A</v>
      </c>
    </row>
    <row r="46" spans="1:7" ht="15">
      <c r="A46" s="59" t="e">
        <f>'[3]СПИСОК РАФ'!C32</f>
        <v>#N/A</v>
      </c>
      <c r="B46" s="60" t="e">
        <f>VLOOKUP(A46,'[3]СПИСОК РАФ'!$C$14:$D$37,2,FALSE)</f>
        <v>#N/A</v>
      </c>
      <c r="C46" s="60" t="e">
        <f t="shared" si="2"/>
        <v>#N/A</v>
      </c>
      <c r="D46" s="78">
        <f t="shared" si="3"/>
        <v>0</v>
      </c>
      <c r="E46" s="78">
        <f>IF(ISERROR(VLOOKUP(A46,'[3]ИТОГОВЫЙ личный РАФ 1'!$C$14:$I$37,7,FALSE)),0,(VLOOKUP(A46,'[3]ИТОГОВЫЙ личный РАФ 1'!$C$14:$I$37,7,FALSE)))</f>
        <v>0</v>
      </c>
      <c r="F46" s="78">
        <f>IF(ISERROR(VLOOKUP(A46,'[3]ИТОГОВЫЙ ЛИЧНЫЙ РАФ 2'!$B$13:$H$22,7,FALSE)),0,(VLOOKUP(A46,'[3]ИТОГОВЫЙ ЛИЧНЫЙ РАФ 2'!$B$13:$H$22,7,FALSE)))</f>
        <v>0</v>
      </c>
      <c r="G46" s="59" t="e">
        <f>VLOOKUP(A46,'[3]СПИСОК РАФ'!$C$14:$E$37,3,FALSE)</f>
        <v>#N/A</v>
      </c>
    </row>
    <row r="47" spans="1:7" ht="15">
      <c r="A47" s="59" t="e">
        <f>'[3]СПИСОК РАФ'!C33</f>
        <v>#N/A</v>
      </c>
      <c r="B47" s="60" t="e">
        <f>VLOOKUP(A47,'[3]СПИСОК РАФ'!$C$14:$D$37,2,FALSE)</f>
        <v>#N/A</v>
      </c>
      <c r="C47" s="60" t="e">
        <f t="shared" si="2"/>
        <v>#N/A</v>
      </c>
      <c r="D47" s="78">
        <f t="shared" si="3"/>
        <v>0</v>
      </c>
      <c r="E47" s="78">
        <f>IF(ISERROR(VLOOKUP(A47,'[3]ИТОГОВЫЙ личный РАФ 1'!$C$14:$I$37,7,FALSE)),0,(VLOOKUP(A47,'[3]ИТОГОВЫЙ личный РАФ 1'!$C$14:$I$37,7,FALSE)))</f>
        <v>0</v>
      </c>
      <c r="F47" s="78">
        <f>IF(ISERROR(VLOOKUP(A47,'[3]ИТОГОВЫЙ ЛИЧНЫЙ РАФ 2'!$B$13:$H$22,7,FALSE)),0,(VLOOKUP(A47,'[3]ИТОГОВЫЙ ЛИЧНЫЙ РАФ 2'!$B$13:$H$22,7,FALSE)))</f>
        <v>0</v>
      </c>
      <c r="G47" s="59" t="e">
        <f>VLOOKUP(A47,'[3]СПИСОК РАФ'!$C$14:$E$37,3,FALSE)</f>
        <v>#N/A</v>
      </c>
    </row>
    <row r="48" spans="1:7" ht="15">
      <c r="A48" s="59" t="e">
        <f>'[3]СПИСОК РАФ'!C34</f>
        <v>#N/A</v>
      </c>
      <c r="B48" s="60" t="e">
        <f>VLOOKUP(A48,'[3]СПИСОК РАФ'!$C$14:$D$37,2,FALSE)</f>
        <v>#N/A</v>
      </c>
      <c r="C48" s="60" t="e">
        <f t="shared" si="2"/>
        <v>#N/A</v>
      </c>
      <c r="D48" s="78">
        <f t="shared" si="3"/>
        <v>0</v>
      </c>
      <c r="E48" s="78">
        <f>IF(ISERROR(VLOOKUP(A48,'[3]ИТОГОВЫЙ личный РАФ 1'!$C$14:$I$37,7,FALSE)),0,(VLOOKUP(A48,'[3]ИТОГОВЫЙ личный РАФ 1'!$C$14:$I$37,7,FALSE)))</f>
        <v>0</v>
      </c>
      <c r="F48" s="78">
        <f>IF(ISERROR(VLOOKUP(A48,'[3]ИТОГОВЫЙ ЛИЧНЫЙ РАФ 2'!$B$13:$H$22,7,FALSE)),0,(VLOOKUP(A48,'[3]ИТОГОВЫЙ ЛИЧНЫЙ РАФ 2'!$B$13:$H$22,7,FALSE)))</f>
        <v>0</v>
      </c>
      <c r="G48" s="59" t="e">
        <f>VLOOKUP(A48,'[3]СПИСОК РАФ'!$C$14:$E$37,3,FALSE)</f>
        <v>#N/A</v>
      </c>
    </row>
    <row r="49" spans="1:7" ht="15">
      <c r="A49" s="59" t="e">
        <f>'[3]СПИСОК РАФ'!C35</f>
        <v>#N/A</v>
      </c>
      <c r="B49" s="60" t="e">
        <f>VLOOKUP(A49,'[3]СПИСОК РАФ'!$C$14:$D$37,2,FALSE)</f>
        <v>#N/A</v>
      </c>
      <c r="C49" s="60" t="e">
        <f t="shared" si="2"/>
        <v>#N/A</v>
      </c>
      <c r="D49" s="78">
        <f t="shared" si="3"/>
        <v>0</v>
      </c>
      <c r="E49" s="78">
        <f>IF(ISERROR(VLOOKUP(A49,'[3]ИТОГОВЫЙ личный РАФ 1'!$C$14:$I$37,7,FALSE)),0,(VLOOKUP(A49,'[3]ИТОГОВЫЙ личный РАФ 1'!$C$14:$I$37,7,FALSE)))</f>
        <v>0</v>
      </c>
      <c r="F49" s="78">
        <f>IF(ISERROR(VLOOKUP(A49,'[3]ИТОГОВЫЙ ЛИЧНЫЙ РАФ 2'!$B$13:$H$22,7,FALSE)),0,(VLOOKUP(A49,'[3]ИТОГОВЫЙ ЛИЧНЫЙ РАФ 2'!$B$13:$H$22,7,FALSE)))</f>
        <v>0</v>
      </c>
      <c r="G49" s="59" t="e">
        <f>VLOOKUP(A49,'[3]СПИСОК РАФ'!$C$14:$E$37,3,FALSE)</f>
        <v>#N/A</v>
      </c>
    </row>
    <row r="50" spans="1:7" ht="15">
      <c r="A50" s="59" t="e">
        <f>'[3]СПИСОК РАФ'!C36</f>
        <v>#N/A</v>
      </c>
      <c r="B50" s="60" t="e">
        <f>VLOOKUP(A50,'[3]СПИСОК РАФ'!$C$14:$D$37,2,FALSE)</f>
        <v>#N/A</v>
      </c>
      <c r="C50" s="60" t="e">
        <f t="shared" si="2"/>
        <v>#N/A</v>
      </c>
      <c r="D50" s="78">
        <f t="shared" si="3"/>
        <v>0</v>
      </c>
      <c r="E50" s="78">
        <f>IF(ISERROR(VLOOKUP(A50,'[3]ИТОГОВЫЙ личный РАФ 1'!$C$14:$I$37,7,FALSE)),0,(VLOOKUP(A50,'[3]ИТОГОВЫЙ личный РАФ 1'!$C$14:$I$37,7,FALSE)))</f>
        <v>0</v>
      </c>
      <c r="F50" s="78">
        <f>IF(ISERROR(VLOOKUP(A50,'[3]ИТОГОВЫЙ ЛИЧНЫЙ РАФ 2'!$B$13:$H$22,7,FALSE)),0,(VLOOKUP(A50,'[3]ИТОГОВЫЙ ЛИЧНЫЙ РАФ 2'!$B$13:$H$22,7,FALSE)))</f>
        <v>0</v>
      </c>
      <c r="G50" s="59" t="e">
        <f>VLOOKUP(A50,'[3]СПИСОК РАФ'!$C$14:$E$37,3,FALSE)</f>
        <v>#N/A</v>
      </c>
    </row>
    <row r="51" spans="1:7" ht="15">
      <c r="A51" s="59" t="e">
        <f>'[3]СПИСОК РАФ'!C37</f>
        <v>#N/A</v>
      </c>
      <c r="B51" s="60" t="e">
        <f>VLOOKUP(A51,'[3]СПИСОК РАФ'!$C$14:$D$37,2,FALSE)</f>
        <v>#N/A</v>
      </c>
      <c r="C51" s="60" t="e">
        <f t="shared" si="2"/>
        <v>#N/A</v>
      </c>
      <c r="D51" s="78">
        <f t="shared" si="3"/>
        <v>0</v>
      </c>
      <c r="E51" s="78">
        <f>IF(ISERROR(VLOOKUP(A51,'[3]ИТОГОВЫЙ личный РАФ 1'!$C$14:$I$37,7,FALSE)),0,(VLOOKUP(A51,'[3]ИТОГОВЫЙ личный РАФ 1'!$C$14:$I$37,7,FALSE)))</f>
        <v>0</v>
      </c>
      <c r="F51" s="78">
        <f>IF(ISERROR(VLOOKUP(A51,'[3]ИТОГОВЫЙ ЛИЧНЫЙ РАФ 2'!$B$13:$H$22,7,FALSE)),0,(VLOOKUP(A51,'[3]ИТОГОВЫЙ ЛИЧНЫЙ РАФ 2'!$B$13:$H$22,7,FALSE)))</f>
        <v>0</v>
      </c>
      <c r="G51" s="59" t="e">
        <f>VLOOKUP(A51,'[3]СПИСОК РАФ'!$C$14:$E$37,3,FALSE)</f>
        <v>#N/A</v>
      </c>
    </row>
    <row r="53" spans="1:6" ht="15">
      <c r="A53" s="14" t="s">
        <v>19</v>
      </c>
      <c r="B53" s="80" t="str">
        <f>'[4]СПИСОК  '!$H$9</f>
        <v>Д2-Классика</v>
      </c>
      <c r="C53" s="80"/>
      <c r="D53" s="92"/>
      <c r="E53" s="92"/>
      <c r="F53" s="92"/>
    </row>
    <row r="54" spans="1:7" ht="15">
      <c r="A54" s="59" t="e">
        <f>'[4]СПИСОК РАФ'!C14</f>
        <v>#N/A</v>
      </c>
      <c r="B54" s="60" t="e">
        <f>VLOOKUP(A54,'[4]СПИСОК РАФ'!$C$14:$D$37,2,FALSE)</f>
        <v>#N/A</v>
      </c>
      <c r="C54" s="60" t="e">
        <f>A54</f>
        <v>#N/A</v>
      </c>
      <c r="D54" s="78">
        <f>MAXA(E54:F54)</f>
        <v>0</v>
      </c>
      <c r="E54" s="78">
        <f>IF(ISERROR(VLOOKUP(A54,'[4]ИТОГОВЫЙ личный РАФ 1'!$C$14:$I$37,7,FALSE)),0,(VLOOKUP(A54,'[4]ИТОГОВЫЙ личный РАФ 1'!$C$14:$I$37,7,FALSE)))</f>
        <v>0</v>
      </c>
      <c r="F54" s="78">
        <f>IF(ISERROR(VLOOKUP(A54,'[4]ИТОГОВЫЙ ЛИЧНЫЙ РАФ 2'!$B$13:$H$22,7,FALSE)),0,(VLOOKUP(A54,'[4]ИТОГОВЫЙ ЛИЧНЫЙ РАФ 2'!$B$13:$H$22,7,FALSE)))</f>
        <v>0</v>
      </c>
      <c r="G54" s="59" t="e">
        <f>VLOOKUP(A54,'[4]СПИСОК РАФ'!$C$14:$E$37,3,FALSE)</f>
        <v>#N/A</v>
      </c>
    </row>
    <row r="55" spans="1:7" ht="15">
      <c r="A55" s="59" t="e">
        <f>'[4]СПИСОК РАФ'!C15</f>
        <v>#N/A</v>
      </c>
      <c r="B55" s="60" t="e">
        <f>VLOOKUP(A55,'[4]СПИСОК РАФ'!$C$14:$D$37,2,FALSE)</f>
        <v>#N/A</v>
      </c>
      <c r="C55" s="60" t="e">
        <f aca="true" t="shared" si="4" ref="C55:C77">A55</f>
        <v>#N/A</v>
      </c>
      <c r="D55" s="78">
        <f aca="true" t="shared" si="5" ref="D55:D77">MAXA(E55:F55)</f>
        <v>0</v>
      </c>
      <c r="E55" s="78">
        <f>IF(ISERROR(VLOOKUP(A55,'[4]ИТОГОВЫЙ личный РАФ 1'!$C$14:$I$37,7,FALSE)),0,(VLOOKUP(A55,'[4]ИТОГОВЫЙ личный РАФ 1'!$C$14:$I$37,7,FALSE)))</f>
        <v>0</v>
      </c>
      <c r="F55" s="78">
        <f>IF(ISERROR(VLOOKUP(A55,'[4]ИТОГОВЫЙ ЛИЧНЫЙ РАФ 2'!$B$13:$H$22,7,FALSE)),0,(VLOOKUP(A55,'[4]ИТОГОВЫЙ ЛИЧНЫЙ РАФ 2'!$B$13:$H$22,7,FALSE)))</f>
        <v>0</v>
      </c>
      <c r="G55" s="59" t="e">
        <f>VLOOKUP(A55,'[4]СПИСОК РАФ'!$C$14:$E$37,3,FALSE)</f>
        <v>#N/A</v>
      </c>
    </row>
    <row r="56" spans="1:7" ht="15">
      <c r="A56" s="59" t="e">
        <f>'[4]СПИСОК РАФ'!C16</f>
        <v>#N/A</v>
      </c>
      <c r="B56" s="60" t="e">
        <f>VLOOKUP(A56,'[4]СПИСОК РАФ'!$C$14:$D$37,2,FALSE)</f>
        <v>#N/A</v>
      </c>
      <c r="C56" s="60" t="e">
        <f t="shared" si="4"/>
        <v>#N/A</v>
      </c>
      <c r="D56" s="78">
        <f t="shared" si="5"/>
        <v>0</v>
      </c>
      <c r="E56" s="78">
        <f>IF(ISERROR(VLOOKUP(A56,'[4]ИТОГОВЫЙ личный РАФ 1'!$C$14:$I$37,7,FALSE)),0,(VLOOKUP(A56,'[4]ИТОГОВЫЙ личный РАФ 1'!$C$14:$I$37,7,FALSE)))</f>
        <v>0</v>
      </c>
      <c r="F56" s="78">
        <f>IF(ISERROR(VLOOKUP(A56,'[4]ИТОГОВЫЙ ЛИЧНЫЙ РАФ 2'!$B$13:$H$22,7,FALSE)),0,(VLOOKUP(A56,'[4]ИТОГОВЫЙ ЛИЧНЫЙ РАФ 2'!$B$13:$H$22,7,FALSE)))</f>
        <v>0</v>
      </c>
      <c r="G56" s="59" t="e">
        <f>VLOOKUP(A56,'[4]СПИСОК РАФ'!$C$14:$E$37,3,FALSE)</f>
        <v>#N/A</v>
      </c>
    </row>
    <row r="57" spans="1:7" ht="15">
      <c r="A57" s="59" t="e">
        <f>'[4]СПИСОК РАФ'!C17</f>
        <v>#N/A</v>
      </c>
      <c r="B57" s="60" t="e">
        <f>VLOOKUP(A57,'[4]СПИСОК РАФ'!$C$14:$D$37,2,FALSE)</f>
        <v>#N/A</v>
      </c>
      <c r="C57" s="60" t="e">
        <f t="shared" si="4"/>
        <v>#N/A</v>
      </c>
      <c r="D57" s="78">
        <f t="shared" si="5"/>
        <v>0</v>
      </c>
      <c r="E57" s="78">
        <f>IF(ISERROR(VLOOKUP(A57,'[4]ИТОГОВЫЙ личный РАФ 1'!$C$14:$I$37,7,FALSE)),0,(VLOOKUP(A57,'[4]ИТОГОВЫЙ личный РАФ 1'!$C$14:$I$37,7,FALSE)))</f>
        <v>0</v>
      </c>
      <c r="F57" s="78">
        <f>IF(ISERROR(VLOOKUP(A57,'[4]ИТОГОВЫЙ ЛИЧНЫЙ РАФ 2'!$B$13:$H$22,7,FALSE)),0,(VLOOKUP(A57,'[4]ИТОГОВЫЙ ЛИЧНЫЙ РАФ 2'!$B$13:$H$22,7,FALSE)))</f>
        <v>0</v>
      </c>
      <c r="G57" s="59" t="e">
        <f>VLOOKUP(A57,'[4]СПИСОК РАФ'!$C$14:$E$37,3,FALSE)</f>
        <v>#N/A</v>
      </c>
    </row>
    <row r="58" spans="1:7" ht="15">
      <c r="A58" s="59" t="e">
        <f>'[4]СПИСОК РАФ'!C18</f>
        <v>#N/A</v>
      </c>
      <c r="B58" s="60" t="e">
        <f>VLOOKUP(A58,'[4]СПИСОК РАФ'!$C$14:$D$37,2,FALSE)</f>
        <v>#N/A</v>
      </c>
      <c r="C58" s="60" t="e">
        <f t="shared" si="4"/>
        <v>#N/A</v>
      </c>
      <c r="D58" s="78">
        <f t="shared" si="5"/>
        <v>0</v>
      </c>
      <c r="E58" s="78">
        <f>IF(ISERROR(VLOOKUP(A58,'[4]ИТОГОВЫЙ личный РАФ 1'!$C$14:$I$37,7,FALSE)),0,(VLOOKUP(A58,'[4]ИТОГОВЫЙ личный РАФ 1'!$C$14:$I$37,7,FALSE)))</f>
        <v>0</v>
      </c>
      <c r="F58" s="78">
        <f>IF(ISERROR(VLOOKUP(A58,'[4]ИТОГОВЫЙ ЛИЧНЫЙ РАФ 2'!$B$13:$H$22,7,FALSE)),0,(VLOOKUP(A58,'[4]ИТОГОВЫЙ ЛИЧНЫЙ РАФ 2'!$B$13:$H$22,7,FALSE)))</f>
        <v>0</v>
      </c>
      <c r="G58" s="59" t="e">
        <f>VLOOKUP(A58,'[4]СПИСОК РАФ'!$C$14:$E$37,3,FALSE)</f>
        <v>#N/A</v>
      </c>
    </row>
    <row r="59" spans="1:7" ht="15">
      <c r="A59" s="59" t="e">
        <f>'[4]СПИСОК РАФ'!C19</f>
        <v>#N/A</v>
      </c>
      <c r="B59" s="60" t="e">
        <f>VLOOKUP(A59,'[4]СПИСОК РАФ'!$C$14:$D$37,2,FALSE)</f>
        <v>#N/A</v>
      </c>
      <c r="C59" s="60" t="e">
        <f t="shared" si="4"/>
        <v>#N/A</v>
      </c>
      <c r="D59" s="78">
        <f t="shared" si="5"/>
        <v>0</v>
      </c>
      <c r="E59" s="78">
        <f>IF(ISERROR(VLOOKUP(A59,'[4]ИТОГОВЫЙ личный РАФ 1'!$C$14:$I$37,7,FALSE)),0,(VLOOKUP(A59,'[4]ИТОГОВЫЙ личный РАФ 1'!$C$14:$I$37,7,FALSE)))</f>
        <v>0</v>
      </c>
      <c r="F59" s="78">
        <f>IF(ISERROR(VLOOKUP(A59,'[4]ИТОГОВЫЙ ЛИЧНЫЙ РАФ 2'!$B$13:$H$22,7,FALSE)),0,(VLOOKUP(A59,'[4]ИТОГОВЫЙ ЛИЧНЫЙ РАФ 2'!$B$13:$H$22,7,FALSE)))</f>
        <v>0</v>
      </c>
      <c r="G59" s="59" t="e">
        <f>VLOOKUP(A59,'[4]СПИСОК РАФ'!$C$14:$E$37,3,FALSE)</f>
        <v>#N/A</v>
      </c>
    </row>
    <row r="60" spans="1:7" ht="15">
      <c r="A60" s="59" t="e">
        <f>'[4]СПИСОК РАФ'!C20</f>
        <v>#N/A</v>
      </c>
      <c r="B60" s="60" t="e">
        <f>VLOOKUP(A60,'[4]СПИСОК РАФ'!$C$14:$D$37,2,FALSE)</f>
        <v>#N/A</v>
      </c>
      <c r="C60" s="60" t="e">
        <f t="shared" si="4"/>
        <v>#N/A</v>
      </c>
      <c r="D60" s="78">
        <f t="shared" si="5"/>
        <v>0</v>
      </c>
      <c r="E60" s="78">
        <f>IF(ISERROR(VLOOKUP(A60,'[4]ИТОГОВЫЙ личный РАФ 1'!$C$14:$I$37,7,FALSE)),0,(VLOOKUP(A60,'[4]ИТОГОВЫЙ личный РАФ 1'!$C$14:$I$37,7,FALSE)))</f>
        <v>0</v>
      </c>
      <c r="F60" s="78">
        <f>IF(ISERROR(VLOOKUP(A60,'[4]ИТОГОВЫЙ ЛИЧНЫЙ РАФ 2'!$B$13:$H$22,7,FALSE)),0,(VLOOKUP(A60,'[4]ИТОГОВЫЙ ЛИЧНЫЙ РАФ 2'!$B$13:$H$22,7,FALSE)))</f>
        <v>0</v>
      </c>
      <c r="G60" s="59" t="e">
        <f>VLOOKUP(A60,'[4]СПИСОК РАФ'!$C$14:$E$37,3,FALSE)</f>
        <v>#N/A</v>
      </c>
    </row>
    <row r="61" spans="1:7" ht="15">
      <c r="A61" s="59" t="e">
        <f>'[4]СПИСОК РАФ'!C21</f>
        <v>#N/A</v>
      </c>
      <c r="B61" s="60" t="e">
        <f>VLOOKUP(A61,'[4]СПИСОК РАФ'!$C$14:$D$37,2,FALSE)</f>
        <v>#N/A</v>
      </c>
      <c r="C61" s="60" t="e">
        <f t="shared" si="4"/>
        <v>#N/A</v>
      </c>
      <c r="D61" s="78">
        <f t="shared" si="5"/>
        <v>0</v>
      </c>
      <c r="E61" s="78">
        <f>IF(ISERROR(VLOOKUP(A61,'[4]ИТОГОВЫЙ личный РАФ 1'!$C$14:$I$37,7,FALSE)),0,(VLOOKUP(A61,'[4]ИТОГОВЫЙ личный РАФ 1'!$C$14:$I$37,7,FALSE)))</f>
        <v>0</v>
      </c>
      <c r="F61" s="78">
        <f>IF(ISERROR(VLOOKUP(A61,'[4]ИТОГОВЫЙ ЛИЧНЫЙ РАФ 2'!$B$13:$H$22,7,FALSE)),0,(VLOOKUP(A61,'[4]ИТОГОВЫЙ ЛИЧНЫЙ РАФ 2'!$B$13:$H$22,7,FALSE)))</f>
        <v>0</v>
      </c>
      <c r="G61" s="59" t="e">
        <f>VLOOKUP(A61,'[4]СПИСОК РАФ'!$C$14:$E$37,3,FALSE)</f>
        <v>#N/A</v>
      </c>
    </row>
    <row r="62" spans="1:7" ht="15">
      <c r="A62" s="59" t="e">
        <f>'[4]СПИСОК РАФ'!C22</f>
        <v>#N/A</v>
      </c>
      <c r="B62" s="60" t="e">
        <f>VLOOKUP(A62,'[4]СПИСОК РАФ'!$C$14:$D$37,2,FALSE)</f>
        <v>#N/A</v>
      </c>
      <c r="C62" s="60" t="e">
        <f t="shared" si="4"/>
        <v>#N/A</v>
      </c>
      <c r="D62" s="78">
        <f t="shared" si="5"/>
        <v>0</v>
      </c>
      <c r="E62" s="78">
        <f>IF(ISERROR(VLOOKUP(A62,'[4]ИТОГОВЫЙ личный РАФ 1'!$C$14:$I$37,7,FALSE)),0,(VLOOKUP(A62,'[4]ИТОГОВЫЙ личный РАФ 1'!$C$14:$I$37,7,FALSE)))</f>
        <v>0</v>
      </c>
      <c r="F62" s="78">
        <f>IF(ISERROR(VLOOKUP(A62,'[4]ИТОГОВЫЙ ЛИЧНЫЙ РАФ 2'!$B$13:$H$22,7,FALSE)),0,(VLOOKUP(A62,'[4]ИТОГОВЫЙ ЛИЧНЫЙ РАФ 2'!$B$13:$H$22,7,FALSE)))</f>
        <v>0</v>
      </c>
      <c r="G62" s="59" t="e">
        <f>VLOOKUP(A62,'[4]СПИСОК РАФ'!$C$14:$E$37,3,FALSE)</f>
        <v>#N/A</v>
      </c>
    </row>
    <row r="63" spans="1:7" ht="15">
      <c r="A63" s="59" t="e">
        <f>'[4]СПИСОК РАФ'!C23</f>
        <v>#N/A</v>
      </c>
      <c r="B63" s="60" t="e">
        <f>VLOOKUP(A63,'[4]СПИСОК РАФ'!$C$14:$D$37,2,FALSE)</f>
        <v>#N/A</v>
      </c>
      <c r="C63" s="60" t="e">
        <f t="shared" si="4"/>
        <v>#N/A</v>
      </c>
      <c r="D63" s="78">
        <f t="shared" si="5"/>
        <v>0</v>
      </c>
      <c r="E63" s="78">
        <f>IF(ISERROR(VLOOKUP(A63,'[4]ИТОГОВЫЙ личный РАФ 1'!$C$14:$I$37,7,FALSE)),0,(VLOOKUP(A63,'[4]ИТОГОВЫЙ личный РАФ 1'!$C$14:$I$37,7,FALSE)))</f>
        <v>0</v>
      </c>
      <c r="F63" s="78">
        <f>IF(ISERROR(VLOOKUP(A63,'[4]ИТОГОВЫЙ ЛИЧНЫЙ РАФ 2'!$B$13:$H$22,7,FALSE)),0,(VLOOKUP(A63,'[4]ИТОГОВЫЙ ЛИЧНЫЙ РАФ 2'!$B$13:$H$22,7,FALSE)))</f>
        <v>0</v>
      </c>
      <c r="G63" s="59" t="e">
        <f>VLOOKUP(A63,'[4]СПИСОК РАФ'!$C$14:$E$37,3,FALSE)</f>
        <v>#N/A</v>
      </c>
    </row>
    <row r="64" spans="1:7" ht="15">
      <c r="A64" s="59" t="e">
        <f>'[4]СПИСОК РАФ'!C24</f>
        <v>#N/A</v>
      </c>
      <c r="B64" s="60" t="e">
        <f>VLOOKUP(A64,'[4]СПИСОК РАФ'!$C$14:$D$37,2,FALSE)</f>
        <v>#N/A</v>
      </c>
      <c r="C64" s="60" t="e">
        <f t="shared" si="4"/>
        <v>#N/A</v>
      </c>
      <c r="D64" s="78">
        <f t="shared" si="5"/>
        <v>0</v>
      </c>
      <c r="E64" s="78">
        <f>IF(ISERROR(VLOOKUP(A64,'[4]ИТОГОВЫЙ личный РАФ 1'!$C$14:$I$37,7,FALSE)),0,(VLOOKUP(A64,'[4]ИТОГОВЫЙ личный РАФ 1'!$C$14:$I$37,7,FALSE)))</f>
        <v>0</v>
      </c>
      <c r="F64" s="78">
        <f>IF(ISERROR(VLOOKUP(A64,'[4]ИТОГОВЫЙ ЛИЧНЫЙ РАФ 2'!$B$13:$H$22,7,FALSE)),0,(VLOOKUP(A64,'[4]ИТОГОВЫЙ ЛИЧНЫЙ РАФ 2'!$B$13:$H$22,7,FALSE)))</f>
        <v>0</v>
      </c>
      <c r="G64" s="59" t="e">
        <f>VLOOKUP(A64,'[4]СПИСОК РАФ'!$C$14:$E$37,3,FALSE)</f>
        <v>#N/A</v>
      </c>
    </row>
    <row r="65" spans="1:7" ht="15">
      <c r="A65" s="59" t="e">
        <f>'[4]СПИСОК РАФ'!C25</f>
        <v>#N/A</v>
      </c>
      <c r="B65" s="60" t="e">
        <f>VLOOKUP(A65,'[4]СПИСОК РАФ'!$C$14:$D$37,2,FALSE)</f>
        <v>#N/A</v>
      </c>
      <c r="C65" s="60" t="e">
        <f t="shared" si="4"/>
        <v>#N/A</v>
      </c>
      <c r="D65" s="78">
        <f t="shared" si="5"/>
        <v>0</v>
      </c>
      <c r="E65" s="78">
        <f>IF(ISERROR(VLOOKUP(A65,'[4]ИТОГОВЫЙ личный РАФ 1'!$C$14:$I$37,7,FALSE)),0,(VLOOKUP(A65,'[4]ИТОГОВЫЙ личный РАФ 1'!$C$14:$I$37,7,FALSE)))</f>
        <v>0</v>
      </c>
      <c r="F65" s="78">
        <f>IF(ISERROR(VLOOKUP(A65,'[4]ИТОГОВЫЙ ЛИЧНЫЙ РАФ 2'!$B$13:$H$22,7,FALSE)),0,(VLOOKUP(A65,'[4]ИТОГОВЫЙ ЛИЧНЫЙ РАФ 2'!$B$13:$H$22,7,FALSE)))</f>
        <v>0</v>
      </c>
      <c r="G65" s="59" t="e">
        <f>VLOOKUP(A65,'[4]СПИСОК РАФ'!$C$14:$E$37,3,FALSE)</f>
        <v>#N/A</v>
      </c>
    </row>
    <row r="66" spans="1:7" ht="15">
      <c r="A66" s="59" t="e">
        <f>'[4]СПИСОК РАФ'!C26</f>
        <v>#N/A</v>
      </c>
      <c r="B66" s="60" t="e">
        <f>VLOOKUP(A66,'[4]СПИСОК РАФ'!$C$14:$D$37,2,FALSE)</f>
        <v>#N/A</v>
      </c>
      <c r="C66" s="60" t="e">
        <f t="shared" si="4"/>
        <v>#N/A</v>
      </c>
      <c r="D66" s="78">
        <f t="shared" si="5"/>
        <v>0</v>
      </c>
      <c r="E66" s="78">
        <f>IF(ISERROR(VLOOKUP(A66,'[4]ИТОГОВЫЙ личный РАФ 1'!$C$14:$I$37,7,FALSE)),0,(VLOOKUP(A66,'[4]ИТОГОВЫЙ личный РАФ 1'!$C$14:$I$37,7,FALSE)))</f>
        <v>0</v>
      </c>
      <c r="F66" s="78">
        <f>IF(ISERROR(VLOOKUP(A66,'[4]ИТОГОВЫЙ ЛИЧНЫЙ РАФ 2'!$B$13:$H$22,7,FALSE)),0,(VLOOKUP(A66,'[4]ИТОГОВЫЙ ЛИЧНЫЙ РАФ 2'!$B$13:$H$22,7,FALSE)))</f>
        <v>0</v>
      </c>
      <c r="G66" s="59" t="e">
        <f>VLOOKUP(A66,'[4]СПИСОК РАФ'!$C$14:$E$37,3,FALSE)</f>
        <v>#N/A</v>
      </c>
    </row>
    <row r="67" spans="1:7" ht="15">
      <c r="A67" s="59" t="e">
        <f>'[4]СПИСОК РАФ'!C27</f>
        <v>#N/A</v>
      </c>
      <c r="B67" s="60" t="e">
        <f>VLOOKUP(A67,'[4]СПИСОК РАФ'!$C$14:$D$37,2,FALSE)</f>
        <v>#N/A</v>
      </c>
      <c r="C67" s="60" t="e">
        <f t="shared" si="4"/>
        <v>#N/A</v>
      </c>
      <c r="D67" s="78">
        <f t="shared" si="5"/>
        <v>0</v>
      </c>
      <c r="E67" s="78">
        <f>IF(ISERROR(VLOOKUP(A67,'[4]ИТОГОВЫЙ личный РАФ 1'!$C$14:$I$37,7,FALSE)),0,(VLOOKUP(A67,'[4]ИТОГОВЫЙ личный РАФ 1'!$C$14:$I$37,7,FALSE)))</f>
        <v>0</v>
      </c>
      <c r="F67" s="78">
        <f>IF(ISERROR(VLOOKUP(A67,'[4]ИТОГОВЫЙ ЛИЧНЫЙ РАФ 2'!$B$13:$H$22,7,FALSE)),0,(VLOOKUP(A67,'[4]ИТОГОВЫЙ ЛИЧНЫЙ РАФ 2'!$B$13:$H$22,7,FALSE)))</f>
        <v>0</v>
      </c>
      <c r="G67" s="59" t="e">
        <f>VLOOKUP(A67,'[4]СПИСОК РАФ'!$C$14:$E$37,3,FALSE)</f>
        <v>#N/A</v>
      </c>
    </row>
    <row r="68" spans="1:7" ht="15">
      <c r="A68" s="59" t="e">
        <f>'[4]СПИСОК РАФ'!C28</f>
        <v>#N/A</v>
      </c>
      <c r="B68" s="60" t="e">
        <f>VLOOKUP(A68,'[4]СПИСОК РАФ'!$C$14:$D$37,2,FALSE)</f>
        <v>#N/A</v>
      </c>
      <c r="C68" s="60" t="e">
        <f t="shared" si="4"/>
        <v>#N/A</v>
      </c>
      <c r="D68" s="78">
        <f t="shared" si="5"/>
        <v>0</v>
      </c>
      <c r="E68" s="78">
        <f>IF(ISERROR(VLOOKUP(A68,'[4]ИТОГОВЫЙ личный РАФ 1'!$C$14:$I$37,7,FALSE)),0,(VLOOKUP(A68,'[4]ИТОГОВЫЙ личный РАФ 1'!$C$14:$I$37,7,FALSE)))</f>
        <v>0</v>
      </c>
      <c r="F68" s="78">
        <f>IF(ISERROR(VLOOKUP(A68,'[4]ИТОГОВЫЙ ЛИЧНЫЙ РАФ 2'!$B$13:$H$22,7,FALSE)),0,(VLOOKUP(A68,'[4]ИТОГОВЫЙ ЛИЧНЫЙ РАФ 2'!$B$13:$H$22,7,FALSE)))</f>
        <v>0</v>
      </c>
      <c r="G68" s="59" t="e">
        <f>VLOOKUP(A68,'[4]СПИСОК РАФ'!$C$14:$E$37,3,FALSE)</f>
        <v>#N/A</v>
      </c>
    </row>
    <row r="69" spans="1:7" ht="15">
      <c r="A69" s="59" t="e">
        <f>'[4]СПИСОК РАФ'!C29</f>
        <v>#N/A</v>
      </c>
      <c r="B69" s="60" t="e">
        <f>VLOOKUP(A69,'[4]СПИСОК РАФ'!$C$14:$D$37,2,FALSE)</f>
        <v>#N/A</v>
      </c>
      <c r="C69" s="60" t="e">
        <f t="shared" si="4"/>
        <v>#N/A</v>
      </c>
      <c r="D69" s="78">
        <f t="shared" si="5"/>
        <v>0</v>
      </c>
      <c r="E69" s="78">
        <f>IF(ISERROR(VLOOKUP(A69,'[4]ИТОГОВЫЙ личный РАФ 1'!$C$14:$I$37,7,FALSE)),0,(VLOOKUP(A69,'[4]ИТОГОВЫЙ личный РАФ 1'!$C$14:$I$37,7,FALSE)))</f>
        <v>0</v>
      </c>
      <c r="F69" s="78">
        <f>IF(ISERROR(VLOOKUP(A69,'[4]ИТОГОВЫЙ ЛИЧНЫЙ РАФ 2'!$B$13:$H$22,7,FALSE)),0,(VLOOKUP(A69,'[4]ИТОГОВЫЙ ЛИЧНЫЙ РАФ 2'!$B$13:$H$22,7,FALSE)))</f>
        <v>0</v>
      </c>
      <c r="G69" s="59" t="e">
        <f>VLOOKUP(A69,'[4]СПИСОК РАФ'!$C$14:$E$37,3,FALSE)</f>
        <v>#N/A</v>
      </c>
    </row>
    <row r="70" spans="1:7" ht="15">
      <c r="A70" s="59" t="e">
        <f>'[4]СПИСОК РАФ'!C30</f>
        <v>#N/A</v>
      </c>
      <c r="B70" s="60" t="e">
        <f>VLOOKUP(A70,'[4]СПИСОК РАФ'!$C$14:$D$37,2,FALSE)</f>
        <v>#N/A</v>
      </c>
      <c r="C70" s="60" t="e">
        <f t="shared" si="4"/>
        <v>#N/A</v>
      </c>
      <c r="D70" s="78">
        <f t="shared" si="5"/>
        <v>0</v>
      </c>
      <c r="E70" s="78">
        <f>IF(ISERROR(VLOOKUP(A70,'[4]ИТОГОВЫЙ личный РАФ 1'!$C$14:$I$37,7,FALSE)),0,(VLOOKUP(A70,'[4]ИТОГОВЫЙ личный РАФ 1'!$C$14:$I$37,7,FALSE)))</f>
        <v>0</v>
      </c>
      <c r="F70" s="78">
        <f>IF(ISERROR(VLOOKUP(A70,'[4]ИТОГОВЫЙ ЛИЧНЫЙ РАФ 2'!$B$13:$H$22,7,FALSE)),0,(VLOOKUP(A70,'[4]ИТОГОВЫЙ ЛИЧНЫЙ РАФ 2'!$B$13:$H$22,7,FALSE)))</f>
        <v>0</v>
      </c>
      <c r="G70" s="59" t="e">
        <f>VLOOKUP(A70,'[4]СПИСОК РАФ'!$C$14:$E$37,3,FALSE)</f>
        <v>#N/A</v>
      </c>
    </row>
    <row r="71" spans="1:7" ht="15">
      <c r="A71" s="59" t="e">
        <f>'[4]СПИСОК РАФ'!C31</f>
        <v>#N/A</v>
      </c>
      <c r="B71" s="60" t="e">
        <f>VLOOKUP(A71,'[4]СПИСОК РАФ'!$C$14:$D$37,2,FALSE)</f>
        <v>#N/A</v>
      </c>
      <c r="C71" s="60" t="e">
        <f t="shared" si="4"/>
        <v>#N/A</v>
      </c>
      <c r="D71" s="78">
        <f t="shared" si="5"/>
        <v>0</v>
      </c>
      <c r="E71" s="78">
        <f>IF(ISERROR(VLOOKUP(A71,'[4]ИТОГОВЫЙ личный РАФ 1'!$C$14:$I$37,7,FALSE)),0,(VLOOKUP(A71,'[4]ИТОГОВЫЙ личный РАФ 1'!$C$14:$I$37,7,FALSE)))</f>
        <v>0</v>
      </c>
      <c r="F71" s="78">
        <f>IF(ISERROR(VLOOKUP(A71,'[4]ИТОГОВЫЙ ЛИЧНЫЙ РАФ 2'!$B$13:$H$22,7,FALSE)),0,(VLOOKUP(A71,'[4]ИТОГОВЫЙ ЛИЧНЫЙ РАФ 2'!$B$13:$H$22,7,FALSE)))</f>
        <v>0</v>
      </c>
      <c r="G71" s="59" t="e">
        <f>VLOOKUP(A71,'[4]СПИСОК РАФ'!$C$14:$E$37,3,FALSE)</f>
        <v>#N/A</v>
      </c>
    </row>
    <row r="72" spans="1:7" ht="15">
      <c r="A72" s="59" t="e">
        <f>'[4]СПИСОК РАФ'!C32</f>
        <v>#N/A</v>
      </c>
      <c r="B72" s="60" t="e">
        <f>VLOOKUP(A72,'[4]СПИСОК РАФ'!$C$14:$D$37,2,FALSE)</f>
        <v>#N/A</v>
      </c>
      <c r="C72" s="60" t="e">
        <f t="shared" si="4"/>
        <v>#N/A</v>
      </c>
      <c r="D72" s="78">
        <f t="shared" si="5"/>
        <v>0</v>
      </c>
      <c r="E72" s="78">
        <f>IF(ISERROR(VLOOKUP(A72,'[4]ИТОГОВЫЙ личный РАФ 1'!$C$14:$I$37,7,FALSE)),0,(VLOOKUP(A72,'[4]ИТОГОВЫЙ личный РАФ 1'!$C$14:$I$37,7,FALSE)))</f>
        <v>0</v>
      </c>
      <c r="F72" s="78">
        <f>IF(ISERROR(VLOOKUP(A72,'[4]ИТОГОВЫЙ ЛИЧНЫЙ РАФ 2'!$B$13:$H$22,7,FALSE)),0,(VLOOKUP(A72,'[4]ИТОГОВЫЙ ЛИЧНЫЙ РАФ 2'!$B$13:$H$22,7,FALSE)))</f>
        <v>0</v>
      </c>
      <c r="G72" s="59" t="e">
        <f>VLOOKUP(A72,'[4]СПИСОК РАФ'!$C$14:$E$37,3,FALSE)</f>
        <v>#N/A</v>
      </c>
    </row>
    <row r="73" spans="1:7" ht="15">
      <c r="A73" s="59" t="e">
        <f>'[4]СПИСОК РАФ'!C33</f>
        <v>#N/A</v>
      </c>
      <c r="B73" s="60" t="e">
        <f>VLOOKUP(A73,'[4]СПИСОК РАФ'!$C$14:$D$37,2,FALSE)</f>
        <v>#N/A</v>
      </c>
      <c r="C73" s="60" t="e">
        <f t="shared" si="4"/>
        <v>#N/A</v>
      </c>
      <c r="D73" s="78">
        <f t="shared" si="5"/>
        <v>0</v>
      </c>
      <c r="E73" s="78">
        <f>IF(ISERROR(VLOOKUP(A73,'[4]ИТОГОВЫЙ личный РАФ 1'!$C$14:$I$37,7,FALSE)),0,(VLOOKUP(A73,'[4]ИТОГОВЫЙ личный РАФ 1'!$C$14:$I$37,7,FALSE)))</f>
        <v>0</v>
      </c>
      <c r="F73" s="78">
        <f>IF(ISERROR(VLOOKUP(A73,'[4]ИТОГОВЫЙ ЛИЧНЫЙ РАФ 2'!$B$13:$H$22,7,FALSE)),0,(VLOOKUP(A73,'[4]ИТОГОВЫЙ ЛИЧНЫЙ РАФ 2'!$B$13:$H$22,7,FALSE)))</f>
        <v>0</v>
      </c>
      <c r="G73" s="59" t="e">
        <f>VLOOKUP(A73,'[4]СПИСОК РАФ'!$C$14:$E$37,3,FALSE)</f>
        <v>#N/A</v>
      </c>
    </row>
    <row r="74" spans="1:7" ht="15">
      <c r="A74" s="59" t="e">
        <f>'[4]СПИСОК РАФ'!C34</f>
        <v>#N/A</v>
      </c>
      <c r="B74" s="60" t="e">
        <f>VLOOKUP(A74,'[4]СПИСОК РАФ'!$C$14:$D$37,2,FALSE)</f>
        <v>#N/A</v>
      </c>
      <c r="C74" s="60" t="e">
        <f t="shared" si="4"/>
        <v>#N/A</v>
      </c>
      <c r="D74" s="78">
        <f t="shared" si="5"/>
        <v>0</v>
      </c>
      <c r="E74" s="78">
        <f>IF(ISERROR(VLOOKUP(A74,'[4]ИТОГОВЫЙ личный РАФ 1'!$C$14:$I$37,7,FALSE)),0,(VLOOKUP(A74,'[4]ИТОГОВЫЙ личный РАФ 1'!$C$14:$I$37,7,FALSE)))</f>
        <v>0</v>
      </c>
      <c r="F74" s="78">
        <f>IF(ISERROR(VLOOKUP(A74,'[4]ИТОГОВЫЙ ЛИЧНЫЙ РАФ 2'!$B$13:$H$22,7,FALSE)),0,(VLOOKUP(A74,'[4]ИТОГОВЫЙ ЛИЧНЫЙ РАФ 2'!$B$13:$H$22,7,FALSE)))</f>
        <v>0</v>
      </c>
      <c r="G74" s="59" t="e">
        <f>VLOOKUP(A74,'[4]СПИСОК РАФ'!$C$14:$E$37,3,FALSE)</f>
        <v>#N/A</v>
      </c>
    </row>
    <row r="75" spans="1:7" ht="15">
      <c r="A75" s="59" t="e">
        <f>'[4]СПИСОК РАФ'!C35</f>
        <v>#N/A</v>
      </c>
      <c r="B75" s="60" t="e">
        <f>VLOOKUP(A75,'[4]СПИСОК РАФ'!$C$14:$D$37,2,FALSE)</f>
        <v>#N/A</v>
      </c>
      <c r="C75" s="60" t="e">
        <f t="shared" si="4"/>
        <v>#N/A</v>
      </c>
      <c r="D75" s="78">
        <f t="shared" si="5"/>
        <v>0</v>
      </c>
      <c r="E75" s="78">
        <f>IF(ISERROR(VLOOKUP(A75,'[4]ИТОГОВЫЙ личный РАФ 1'!$C$14:$I$37,7,FALSE)),0,(VLOOKUP(A75,'[4]ИТОГОВЫЙ личный РАФ 1'!$C$14:$I$37,7,FALSE)))</f>
        <v>0</v>
      </c>
      <c r="F75" s="78">
        <f>IF(ISERROR(VLOOKUP(A75,'[4]ИТОГОВЫЙ ЛИЧНЫЙ РАФ 2'!$B$13:$H$22,7,FALSE)),0,(VLOOKUP(A75,'[4]ИТОГОВЫЙ ЛИЧНЫЙ РАФ 2'!$B$13:$H$22,7,FALSE)))</f>
        <v>0</v>
      </c>
      <c r="G75" s="59" t="e">
        <f>VLOOKUP(A75,'[4]СПИСОК РАФ'!$C$14:$E$37,3,FALSE)</f>
        <v>#N/A</v>
      </c>
    </row>
    <row r="76" spans="1:7" ht="15">
      <c r="A76" s="59" t="e">
        <f>'[4]СПИСОК РАФ'!C36</f>
        <v>#N/A</v>
      </c>
      <c r="B76" s="60" t="e">
        <f>VLOOKUP(A76,'[4]СПИСОК РАФ'!$C$14:$D$37,2,FALSE)</f>
        <v>#N/A</v>
      </c>
      <c r="C76" s="60" t="e">
        <f t="shared" si="4"/>
        <v>#N/A</v>
      </c>
      <c r="D76" s="78">
        <f t="shared" si="5"/>
        <v>0</v>
      </c>
      <c r="E76" s="78">
        <f>IF(ISERROR(VLOOKUP(A76,'[4]ИТОГОВЫЙ личный РАФ 1'!$C$14:$I$37,7,FALSE)),0,(VLOOKUP(A76,'[4]ИТОГОВЫЙ личный РАФ 1'!$C$14:$I$37,7,FALSE)))</f>
        <v>0</v>
      </c>
      <c r="F76" s="78">
        <f>IF(ISERROR(VLOOKUP(A76,'[4]ИТОГОВЫЙ ЛИЧНЫЙ РАФ 2'!$B$13:$H$22,7,FALSE)),0,(VLOOKUP(A76,'[4]ИТОГОВЫЙ ЛИЧНЫЙ РАФ 2'!$B$13:$H$22,7,FALSE)))</f>
        <v>0</v>
      </c>
      <c r="G76" s="59" t="e">
        <f>VLOOKUP(A76,'[4]СПИСОК РАФ'!$C$14:$E$37,3,FALSE)</f>
        <v>#N/A</v>
      </c>
    </row>
    <row r="77" spans="1:7" ht="15">
      <c r="A77" s="59" t="e">
        <f>'[4]СПИСОК РАФ'!C37</f>
        <v>#N/A</v>
      </c>
      <c r="B77" s="60" t="e">
        <f>VLOOKUP(A77,'[4]СПИСОК РАФ'!$C$14:$D$37,2,FALSE)</f>
        <v>#N/A</v>
      </c>
      <c r="C77" s="60" t="e">
        <f t="shared" si="4"/>
        <v>#N/A</v>
      </c>
      <c r="D77" s="78">
        <f t="shared" si="5"/>
        <v>0</v>
      </c>
      <c r="E77" s="78">
        <f>IF(ISERROR(VLOOKUP(A77,'[4]ИТОГОВЫЙ личный РАФ 1'!$C$14:$I$37,7,FALSE)),0,(VLOOKUP(A77,'[4]ИТОГОВЫЙ личный РАФ 1'!$C$14:$I$37,7,FALSE)))</f>
        <v>0</v>
      </c>
      <c r="F77" s="78">
        <f>IF(ISERROR(VLOOKUP(A77,'[4]ИТОГОВЫЙ ЛИЧНЫЙ РАФ 2'!$B$13:$H$22,7,FALSE)),0,(VLOOKUP(A77,'[4]ИТОГОВЫЙ ЛИЧНЫЙ РАФ 2'!$B$13:$H$22,7,FALSE)))</f>
        <v>0</v>
      </c>
      <c r="G77" s="59" t="e">
        <f>VLOOKUP(A77,'[4]СПИСОК РАФ'!$C$14:$E$37,3,FALSE)</f>
        <v>#N/A</v>
      </c>
    </row>
    <row r="78" ht="15">
      <c r="B78" s="14"/>
    </row>
    <row r="79" spans="1:6" ht="15">
      <c r="A79" s="14" t="s">
        <v>19</v>
      </c>
      <c r="B79" s="81" t="str">
        <f>'[5]СПИСОК РАФ'!$H$9</f>
        <v>ДЗ-спринт</v>
      </c>
      <c r="C79" s="81"/>
      <c r="D79" s="94"/>
      <c r="E79" s="94"/>
      <c r="F79" s="94"/>
    </row>
    <row r="80" spans="1:7" ht="15">
      <c r="A80" s="59">
        <f>'[5]СПИСОК РАФ'!C14</f>
        <v>10</v>
      </c>
      <c r="B80" s="60" t="str">
        <f>VLOOKUP(A80,'[5]СПИСОК РАФ'!$C$14:$D$37,2,FALSE)</f>
        <v>Фомин Ефим</v>
      </c>
      <c r="C80" s="60">
        <f>A80</f>
        <v>10</v>
      </c>
      <c r="D80" s="78">
        <f>MAXA(E80:F80)</f>
        <v>6.925163785356673</v>
      </c>
      <c r="E80" s="78">
        <f>IF(ISERROR(VLOOKUP(A80,'[5]ИТОГОВЫЙ личный РАФ 1'!$C$14:$I$37,7,FALSE)),0,(VLOOKUP(A80,'[5]ИТОГОВЫЙ личный РАФ 1'!$C$14:$I$37,7,FALSE)))</f>
        <v>6.925163785356673</v>
      </c>
      <c r="F80" s="78">
        <f>IF(ISERROR(VLOOKUP(A80,'[5]ИТОГОВЫЙ ЛИЧНЫЙ РАФ 2'!$B$13:$H$22,7,FALSE)),0,(VLOOKUP(A80,'[5]ИТОГОВЫЙ ЛИЧНЫЙ РАФ 2'!$B$13:$H$22,7,FALSE)))</f>
        <v>1</v>
      </c>
      <c r="G80" s="59" t="str">
        <f>VLOOKUP(A80,'[5]СПИСОК РАФ'!$C$14:$E$37,3,FALSE)</f>
        <v>Д161294</v>
      </c>
    </row>
    <row r="81" spans="1:7" ht="15">
      <c r="A81" s="59">
        <f>'[5]СПИСОК РАФ'!C15</f>
        <v>12</v>
      </c>
      <c r="B81" s="60" t="str">
        <f>VLOOKUP(A81,'[5]СПИСОК РАФ'!$C$14:$D$37,2,FALSE)</f>
        <v>Бердников Николай</v>
      </c>
      <c r="C81" s="60">
        <f aca="true" t="shared" si="6" ref="C81:C103">A81</f>
        <v>12</v>
      </c>
      <c r="D81" s="78">
        <f aca="true" t="shared" si="7" ref="D81:D103">MAXA(E81:F81)</f>
        <v>83.35817710478473</v>
      </c>
      <c r="E81" s="78">
        <f>IF(ISERROR(VLOOKUP(A81,'[5]ИТОГОВЫЙ личный РАФ 1'!$C$14:$I$37,7,FALSE)),0,(VLOOKUP(A81,'[5]ИТОГОВЫЙ личный РАФ 1'!$C$14:$I$37,7,FALSE)))</f>
        <v>83.35817710478473</v>
      </c>
      <c r="F81" s="78">
        <f>IF(ISERROR(VLOOKUP(A81,'[5]ИТОГОВЫЙ ЛИЧНЫЙ РАФ 2'!$B$13:$H$22,7,FALSE)),0,(VLOOKUP(A81,'[5]ИТОГОВЫЙ ЛИЧНЫЙ РАФ 2'!$B$13:$H$22,7,FALSE)))</f>
        <v>24.649186921393365</v>
      </c>
      <c r="G81" s="59" t="str">
        <f>VLOOKUP(A81,'[5]СПИСОК РАФ'!$C$14:$E$37,3,FALSE)</f>
        <v>Д161225</v>
      </c>
    </row>
    <row r="82" spans="1:7" ht="15">
      <c r="A82" s="59">
        <f>'[5]СПИСОК РАФ'!C16</f>
        <v>27</v>
      </c>
      <c r="B82" s="60" t="str">
        <f>VLOOKUP(A82,'[5]СПИСОК РАФ'!$C$14:$D$37,2,FALSE)</f>
        <v>Ведерников Тимофей</v>
      </c>
      <c r="C82" s="60">
        <f t="shared" si="6"/>
        <v>27</v>
      </c>
      <c r="D82" s="78">
        <f t="shared" si="7"/>
        <v>100</v>
      </c>
      <c r="E82" s="78">
        <f>IF(ISERROR(VLOOKUP(A82,'[5]ИТОГОВЫЙ личный РАФ 1'!$C$14:$I$37,7,FALSE)),0,(VLOOKUP(A82,'[5]ИТОГОВЫЙ личный РАФ 1'!$C$14:$I$37,7,FALSE)))</f>
        <v>100</v>
      </c>
      <c r="F82" s="78">
        <f>IF(ISERROR(VLOOKUP(A82,'[5]ИТОГОВЫЙ ЛИЧНЫЙ РАФ 2'!$B$13:$H$22,7,FALSE)),0,(VLOOKUP(A82,'[5]ИТОГОВЫЙ ЛИЧНЫЙ РАФ 2'!$B$13:$H$22,7,FALSE)))</f>
        <v>43.40656057883426</v>
      </c>
      <c r="G82" s="59" t="str">
        <f>VLOOKUP(A82,'[5]СПИСОК РАФ'!$C$14:$E$37,3,FALSE)</f>
        <v>Д161213</v>
      </c>
    </row>
    <row r="83" spans="1:7" ht="15">
      <c r="A83" s="59">
        <f>'[5]СПИСОК РАФ'!C17</f>
        <v>37</v>
      </c>
      <c r="B83" s="60" t="str">
        <f>VLOOKUP(A83,'[5]СПИСОК РАФ'!$C$14:$D$37,2,FALSE)</f>
        <v>Доронин Никита</v>
      </c>
      <c r="C83" s="60">
        <f t="shared" si="6"/>
        <v>37</v>
      </c>
      <c r="D83" s="78">
        <f t="shared" si="7"/>
        <v>54.21494573814783</v>
      </c>
      <c r="E83" s="78">
        <f>IF(ISERROR(VLOOKUP(A83,'[5]ИТОГОВЫЙ личный РАФ 1'!$C$14:$I$37,7,FALSE)),0,(VLOOKUP(A83,'[5]ИТОГОВЫЙ личный РАФ 1'!$C$14:$I$37,7,FALSE)))</f>
        <v>33.87879022745335</v>
      </c>
      <c r="F83" s="78">
        <f>IF(ISERROR(VLOOKUP(A83,'[5]ИТОГОВЫЙ ЛИЧНЫЙ РАФ 2'!$B$13:$H$22,7,FALSE)),0,(VLOOKUP(A83,'[5]ИТОГОВЫЙ ЛИЧНЫЙ РАФ 2'!$B$13:$H$22,7,FALSE)))</f>
        <v>54.21494573814783</v>
      </c>
      <c r="G83" s="59" t="str">
        <f>VLOOKUP(A83,'[5]СПИСОК РАФ'!$C$14:$E$37,3,FALSE)</f>
        <v>Д162199</v>
      </c>
    </row>
    <row r="84" spans="1:7" ht="15">
      <c r="A84" s="59">
        <f>'[5]СПИСОК РАФ'!C18</f>
        <v>41</v>
      </c>
      <c r="B84" s="60" t="str">
        <f>VLOOKUP(A84,'[5]СПИСОК РАФ'!$C$14:$D$37,2,FALSE)</f>
        <v>Пащенков Андрей</v>
      </c>
      <c r="C84" s="60">
        <f t="shared" si="6"/>
        <v>41</v>
      </c>
      <c r="D84" s="78">
        <f t="shared" si="7"/>
        <v>19.646170927520416</v>
      </c>
      <c r="E84" s="78">
        <f>IF(ISERROR(VLOOKUP(A84,'[5]ИТОГОВЫЙ личный РАФ 1'!$C$14:$I$37,7,FALSE)),0,(VLOOKUP(A84,'[5]ИТОГОВЫЙ личный РАФ 1'!$C$14:$I$37,7,FALSE)))</f>
        <v>19.646170927520416</v>
      </c>
      <c r="F84" s="78">
        <f>IF(ISERROR(VLOOKUP(A84,'[5]ИТОГОВЫЙ ЛИЧНЫЙ РАФ 2'!$B$13:$H$22,7,FALSE)),0,(VLOOKUP(A84,'[5]ИТОГОВЫЙ ЛИЧНЫЙ РАФ 2'!$B$13:$H$22,7,FALSE)))</f>
        <v>0</v>
      </c>
      <c r="G84" s="59" t="str">
        <f>VLOOKUP(A84,'[5]СПИСОК РАФ'!$C$14:$E$37,3,FALSE)</f>
        <v>Д161356</v>
      </c>
    </row>
    <row r="85" spans="1:7" ht="15">
      <c r="A85" s="59">
        <f>'[5]СПИСОК РАФ'!C19</f>
        <v>49</v>
      </c>
      <c r="B85" s="60" t="str">
        <f>VLOOKUP(A85,'[5]СПИСОК РАФ'!$C$14:$D$37,2,FALSE)</f>
        <v>Ворожцов Денис</v>
      </c>
      <c r="C85" s="60">
        <f t="shared" si="6"/>
        <v>49</v>
      </c>
      <c r="D85" s="78">
        <f t="shared" si="7"/>
        <v>50.338602507008176</v>
      </c>
      <c r="E85" s="78">
        <f>IF(ISERROR(VLOOKUP(A85,'[5]ИТОГОВЫЙ личный РАФ 1'!$C$14:$I$37,7,FALSE)),0,(VLOOKUP(A85,'[5]ИТОГОВЫЙ личный РАФ 1'!$C$14:$I$37,7,FALSE)))</f>
        <v>50.338602507008176</v>
      </c>
      <c r="F85" s="78">
        <f>IF(ISERROR(VLOOKUP(A85,'[5]ИТОГОВЫЙ ЛИЧНЫЙ РАФ 2'!$B$13:$H$22,7,FALSE)),0,(VLOOKUP(A85,'[5]ИТОГОВЫЙ ЛИЧНЫЙ РАФ 2'!$B$13:$H$22,7,FALSE)))</f>
        <v>33.63503347467406</v>
      </c>
      <c r="G85" s="59" t="str">
        <f>VLOOKUP(A85,'[5]СПИСОК РАФ'!$C$14:$E$37,3,FALSE)</f>
        <v>Д165295</v>
      </c>
    </row>
    <row r="86" spans="1:7" ht="15">
      <c r="A86" s="59">
        <f>'[5]СПИСОК РАФ'!C20</f>
        <v>50</v>
      </c>
      <c r="B86" s="60" t="str">
        <f>VLOOKUP(A86,'[5]СПИСОК РАФ'!$C$14:$D$37,2,FALSE)</f>
        <v>Евстратов Дмитрий</v>
      </c>
      <c r="C86" s="60">
        <f t="shared" si="6"/>
        <v>50</v>
      </c>
      <c r="D86" s="78">
        <f t="shared" si="7"/>
        <v>41.763974483044066</v>
      </c>
      <c r="E86" s="78">
        <f>IF(ISERROR(VLOOKUP(A86,'[5]ИТОГОВЫЙ личный РАФ 1'!$C$14:$I$37,7,FALSE)),0,(VLOOKUP(A86,'[5]ИТОГОВЫЙ личный РАФ 1'!$C$14:$I$37,7,FALSE)))</f>
        <v>41.763974483044066</v>
      </c>
      <c r="F86" s="78">
        <f>IF(ISERROR(VLOOKUP(A86,'[5]ИТОГОВЫЙ ЛИЧНЫЙ РАФ 2'!$B$13:$H$22,7,FALSE)),0,(VLOOKUP(A86,'[5]ИТОГОВЫЙ ЛИЧНЫЙ РАФ 2'!$B$13:$H$22,7,FALSE)))</f>
        <v>8.429891476295666</v>
      </c>
      <c r="G86" s="59" t="str">
        <f>VLOOKUP(A86,'[5]СПИСОК РАФ'!$C$14:$E$37,3,FALSE)</f>
        <v>Д161355</v>
      </c>
    </row>
    <row r="87" spans="1:7" ht="15">
      <c r="A87" s="59">
        <f>'[5]СПИСОК РАФ'!C21</f>
        <v>55</v>
      </c>
      <c r="B87" s="60" t="str">
        <f>VLOOKUP(A87,'[5]СПИСОК РАФ'!$C$14:$D$37,2,FALSE)</f>
        <v>Бяков Виталий</v>
      </c>
      <c r="C87" s="60">
        <f t="shared" si="6"/>
        <v>55</v>
      </c>
      <c r="D87" s="78">
        <f t="shared" si="7"/>
        <v>100</v>
      </c>
      <c r="E87" s="78">
        <f>IF(ISERROR(VLOOKUP(A87,'[5]ИТОГОВЫЙ личный РАФ 1'!$C$14:$I$37,7,FALSE)),0,(VLOOKUP(A87,'[5]ИТОГОВЫЙ личный РАФ 1'!$C$14:$I$37,7,FALSE)))</f>
        <v>13.126355243794464</v>
      </c>
      <c r="F87" s="78">
        <f>IF(ISERROR(VLOOKUP(A87,'[5]ИТОГОВЫЙ ЛИЧНЫЙ РАФ 2'!$B$13:$H$22,7,FALSE)),0,(VLOOKUP(A87,'[5]ИТОГОВЫЙ ЛИЧНЫЙ РАФ 2'!$B$13:$H$22,7,FALSE)))</f>
        <v>100</v>
      </c>
      <c r="G87" s="59" t="str">
        <f>VLOOKUP(A87,'[5]СПИСОК РАФ'!$C$14:$E$37,3,FALSE)</f>
        <v>Д161357</v>
      </c>
    </row>
    <row r="88" spans="1:7" ht="15">
      <c r="A88" s="59">
        <f>'[5]СПИСОК РАФ'!C22</f>
        <v>60</v>
      </c>
      <c r="B88" s="60" t="str">
        <f>VLOOKUP(A88,'[5]СПИСОК РАФ'!$C$14:$D$37,2,FALSE)</f>
        <v>Тетенов Денис</v>
      </c>
      <c r="C88" s="60">
        <f t="shared" si="6"/>
        <v>60</v>
      </c>
      <c r="D88" s="78">
        <f t="shared" si="7"/>
        <v>70.5884572681199</v>
      </c>
      <c r="E88" s="78">
        <f>IF(ISERROR(VLOOKUP(A88,'[5]ИТОГОВЫЙ личный РАФ 1'!$C$14:$I$37,7,FALSE)),0,(VLOOKUP(A88,'[5]ИТОГОВЫЙ личный РАФ 1'!$C$14:$I$37,7,FALSE)))</f>
        <v>70.5884572681199</v>
      </c>
      <c r="F88" s="78">
        <f>IF(ISERROR(VLOOKUP(A88,'[5]ИТОГОВЫЙ ЛИЧНЫЙ РАФ 2'!$B$13:$H$22,7,FALSE)),0,(VLOOKUP(A88,'[5]ИТОГОВЫЙ ЛИЧНЫЙ РАФ 2'!$B$13:$H$22,7,FALSE)))</f>
        <v>66.48301405302627</v>
      </c>
      <c r="G88" s="59" t="str">
        <f>VLOOKUP(A88,'[5]СПИСОК РАФ'!$C$14:$E$37,3,FALSE)</f>
        <v>Д161221</v>
      </c>
    </row>
    <row r="89" spans="1:7" ht="15">
      <c r="A89" s="59">
        <f>'[5]СПИСОК РАФ'!C23</f>
        <v>66</v>
      </c>
      <c r="B89" s="60" t="str">
        <f>VLOOKUP(A89,'[5]СПИСОК РАФ'!$C$14:$D$37,2,FALSE)</f>
        <v>Ведерников Михаил</v>
      </c>
      <c r="C89" s="60">
        <f t="shared" si="6"/>
        <v>66</v>
      </c>
      <c r="D89" s="78">
        <f t="shared" si="7"/>
        <v>16.28536487965333</v>
      </c>
      <c r="E89" s="78">
        <f>IF(ISERROR(VLOOKUP(A89,'[5]ИТОГОВЫЙ личный РАФ 1'!$C$14:$I$37,7,FALSE)),0,(VLOOKUP(A89,'[5]ИТОГОВЫЙ личный РАФ 1'!$C$14:$I$37,7,FALSE)))</f>
        <v>1</v>
      </c>
      <c r="F89" s="78">
        <f>IF(ISERROR(VLOOKUP(A89,'[5]ИТОГОВЫЙ ЛИЧНЫЙ РАФ 2'!$B$13:$H$22,7,FALSE)),0,(VLOOKUP(A89,'[5]ИТОГОВЫЙ ЛИЧНЫЙ РАФ 2'!$B$13:$H$22,7,FALSE)))</f>
        <v>16.28536487965333</v>
      </c>
      <c r="G89" s="59" t="str">
        <f>VLOOKUP(A89,'[5]СПИСОК РАФ'!$C$14:$E$37,3,FALSE)</f>
        <v>Д161227</v>
      </c>
    </row>
    <row r="90" spans="1:7" ht="15">
      <c r="A90" s="59">
        <f>'[5]СПИСОК РАФ'!C24</f>
        <v>70</v>
      </c>
      <c r="B90" s="60" t="str">
        <f>VLOOKUP(A90,'[5]СПИСОК РАФ'!$C$14:$D$37,2,FALSE)</f>
        <v>Соломенцев Григорий</v>
      </c>
      <c r="C90" s="60">
        <f t="shared" si="6"/>
        <v>70</v>
      </c>
      <c r="D90" s="78">
        <f t="shared" si="7"/>
        <v>81.03520957075276</v>
      </c>
      <c r="E90" s="78">
        <f>IF(ISERROR(VLOOKUP(A90,'[5]ИТОГОВЫЙ личный РАФ 1'!$C$14:$I$37,7,FALSE)),0,(VLOOKUP(A90,'[5]ИТОГОВЫЙ личный РАФ 1'!$C$14:$I$37,7,FALSE)))</f>
        <v>26.539439673329653</v>
      </c>
      <c r="F90" s="78">
        <f>IF(ISERROR(VLOOKUP(A90,'[5]ИТОГОВЫЙ ЛИЧНЫЙ РАФ 2'!$B$13:$H$22,7,FALSE)),0,(VLOOKUP(A90,'[5]ИТОГОВЫЙ ЛИЧНЫЙ РАФ 2'!$B$13:$H$22,7,FALSE)))</f>
        <v>81.03520957075276</v>
      </c>
      <c r="G90" s="59" t="str">
        <f>VLOOKUP(A90,'[5]СПИСОК РАФ'!$C$14:$E$37,3,FALSE)</f>
        <v>Д162030</v>
      </c>
    </row>
    <row r="91" spans="1:7" ht="15">
      <c r="A91" s="59">
        <f>'[5]СПИСОК РАФ'!C25</f>
        <v>80</v>
      </c>
      <c r="B91" s="60" t="str">
        <f>VLOOKUP(A91,'[5]СПИСОК РАФ'!$C$14:$D$37,2,FALSE)</f>
        <v>Брынцев Евгений</v>
      </c>
      <c r="C91" s="60">
        <f t="shared" si="6"/>
        <v>80</v>
      </c>
      <c r="D91" s="78">
        <f t="shared" si="7"/>
        <v>59.82308546376021</v>
      </c>
      <c r="E91" s="78">
        <f>IF(ISERROR(VLOOKUP(A91,'[5]ИТОГОВЫЙ личный РАФ 1'!$C$14:$I$37,7,FALSE)),0,(VLOOKUP(A91,'[5]ИТОГОВЫЙ личный РАФ 1'!$C$14:$I$37,7,FALSE)))</f>
        <v>59.82308546376021</v>
      </c>
      <c r="F91" s="78">
        <f>IF(ISERROR(VLOOKUP(A91,'[5]ИТОГОВЫЙ ЛИЧНЫЙ РАФ 2'!$B$13:$H$22,7,FALSE)),0,(VLOOKUP(A91,'[5]ИТОГОВЫЙ ЛИЧНЫЙ РАФ 2'!$B$13:$H$22,7,FALSE)))</f>
        <v>0</v>
      </c>
      <c r="G91" s="59" t="str">
        <f>VLOOKUP(A91,'[5]СПИСОК РАФ'!$C$14:$E$37,3,FALSE)</f>
        <v>Д161350</v>
      </c>
    </row>
    <row r="92" spans="1:7" ht="15">
      <c r="A92" s="59" t="e">
        <f>'[5]СПИСОК РАФ'!C26</f>
        <v>#N/A</v>
      </c>
      <c r="B92" s="60" t="e">
        <f>VLOOKUP(A92,'[5]СПИСОК РАФ'!$C$14:$D$37,2,FALSE)</f>
        <v>#N/A</v>
      </c>
      <c r="C92" s="60" t="e">
        <f t="shared" si="6"/>
        <v>#N/A</v>
      </c>
      <c r="D92" s="78">
        <f t="shared" si="7"/>
        <v>0</v>
      </c>
      <c r="E92" s="78">
        <f>IF(ISERROR(VLOOKUP(A92,'[5]ИТОГОВЫЙ личный РАФ 1'!$C$14:$I$37,7,FALSE)),0,(VLOOKUP(A92,'[5]ИТОГОВЫЙ личный РАФ 1'!$C$14:$I$37,7,FALSE)))</f>
        <v>0</v>
      </c>
      <c r="F92" s="78">
        <f>IF(ISERROR(VLOOKUP(A92,'[5]ИТОГОВЫЙ ЛИЧНЫЙ РАФ 2'!$B$13:$H$22,7,FALSE)),0,(VLOOKUP(A92,'[5]ИТОГОВЫЙ ЛИЧНЫЙ РАФ 2'!$B$13:$H$22,7,FALSE)))</f>
        <v>0</v>
      </c>
      <c r="G92" s="59" t="e">
        <f>VLOOKUP(A92,'[5]СПИСОК РАФ'!$C$14:$E$37,3,FALSE)</f>
        <v>#N/A</v>
      </c>
    </row>
    <row r="93" spans="1:7" ht="15">
      <c r="A93" s="59" t="e">
        <f>'[5]СПИСОК РАФ'!C27</f>
        <v>#N/A</v>
      </c>
      <c r="B93" s="60" t="e">
        <f>VLOOKUP(A93,'[5]СПИСОК РАФ'!$C$14:$D$37,2,FALSE)</f>
        <v>#N/A</v>
      </c>
      <c r="C93" s="60" t="e">
        <f t="shared" si="6"/>
        <v>#N/A</v>
      </c>
      <c r="D93" s="78">
        <f t="shared" si="7"/>
        <v>0</v>
      </c>
      <c r="E93" s="78">
        <f>IF(ISERROR(VLOOKUP(A93,'[5]ИТОГОВЫЙ личный РАФ 1'!$C$14:$I$37,7,FALSE)),0,(VLOOKUP(A93,'[5]ИТОГОВЫЙ личный РАФ 1'!$C$14:$I$37,7,FALSE)))</f>
        <v>0</v>
      </c>
      <c r="F93" s="78">
        <f>IF(ISERROR(VLOOKUP(A93,'[5]ИТОГОВЫЙ ЛИЧНЫЙ РАФ 2'!$B$13:$H$22,7,FALSE)),0,(VLOOKUP(A93,'[5]ИТОГОВЫЙ ЛИЧНЫЙ РАФ 2'!$B$13:$H$22,7,FALSE)))</f>
        <v>0</v>
      </c>
      <c r="G93" s="59" t="e">
        <f>VLOOKUP(A93,'[5]СПИСОК РАФ'!$C$14:$E$37,3,FALSE)</f>
        <v>#N/A</v>
      </c>
    </row>
    <row r="94" spans="1:7" ht="15">
      <c r="A94" s="59" t="e">
        <f>'[5]СПИСОК РАФ'!C28</f>
        <v>#N/A</v>
      </c>
      <c r="B94" s="60" t="e">
        <f>VLOOKUP(A94,'[5]СПИСОК РАФ'!$C$14:$D$37,2,FALSE)</f>
        <v>#N/A</v>
      </c>
      <c r="C94" s="60" t="e">
        <f t="shared" si="6"/>
        <v>#N/A</v>
      </c>
      <c r="D94" s="78">
        <f t="shared" si="7"/>
        <v>0</v>
      </c>
      <c r="E94" s="78">
        <f>IF(ISERROR(VLOOKUP(A94,'[5]ИТОГОВЫЙ личный РАФ 1'!$C$14:$I$37,7,FALSE)),0,(VLOOKUP(A94,'[5]ИТОГОВЫЙ личный РАФ 1'!$C$14:$I$37,7,FALSE)))</f>
        <v>0</v>
      </c>
      <c r="F94" s="78">
        <f>IF(ISERROR(VLOOKUP(A94,'[5]ИТОГОВЫЙ ЛИЧНЫЙ РАФ 2'!$B$13:$H$22,7,FALSE)),0,(VLOOKUP(A94,'[5]ИТОГОВЫЙ ЛИЧНЫЙ РАФ 2'!$B$13:$H$22,7,FALSE)))</f>
        <v>0</v>
      </c>
      <c r="G94" s="59" t="e">
        <f>VLOOKUP(A94,'[5]СПИСОК РАФ'!$C$14:$E$37,3,FALSE)</f>
        <v>#N/A</v>
      </c>
    </row>
    <row r="95" spans="1:7" ht="15">
      <c r="A95" s="59" t="e">
        <f>'[5]СПИСОК РАФ'!C29</f>
        <v>#N/A</v>
      </c>
      <c r="B95" s="60" t="e">
        <f>VLOOKUP(A95,'[5]СПИСОК РАФ'!$C$14:$D$37,2,FALSE)</f>
        <v>#N/A</v>
      </c>
      <c r="C95" s="60" t="e">
        <f t="shared" si="6"/>
        <v>#N/A</v>
      </c>
      <c r="D95" s="78">
        <f t="shared" si="7"/>
        <v>0</v>
      </c>
      <c r="E95" s="78">
        <f>IF(ISERROR(VLOOKUP(A95,'[5]ИТОГОВЫЙ личный РАФ 1'!$C$14:$I$37,7,FALSE)),0,(VLOOKUP(A95,'[5]ИТОГОВЫЙ личный РАФ 1'!$C$14:$I$37,7,FALSE)))</f>
        <v>0</v>
      </c>
      <c r="F95" s="78">
        <f>IF(ISERROR(VLOOKUP(A95,'[5]ИТОГОВЫЙ ЛИЧНЫЙ РАФ 2'!$B$13:$H$22,7,FALSE)),0,(VLOOKUP(A95,'[5]ИТОГОВЫЙ ЛИЧНЫЙ РАФ 2'!$B$13:$H$22,7,FALSE)))</f>
        <v>0</v>
      </c>
      <c r="G95" s="59" t="e">
        <f>VLOOKUP(A95,'[5]СПИСОК РАФ'!$C$14:$E$37,3,FALSE)</f>
        <v>#N/A</v>
      </c>
    </row>
    <row r="96" spans="1:7" ht="15">
      <c r="A96" s="59" t="e">
        <f>'[5]СПИСОК РАФ'!C30</f>
        <v>#N/A</v>
      </c>
      <c r="B96" s="60" t="e">
        <f>VLOOKUP(A96,'[5]СПИСОК РАФ'!$C$14:$D$37,2,FALSE)</f>
        <v>#N/A</v>
      </c>
      <c r="C96" s="60" t="e">
        <f t="shared" si="6"/>
        <v>#N/A</v>
      </c>
      <c r="D96" s="78">
        <f t="shared" si="7"/>
        <v>0</v>
      </c>
      <c r="E96" s="78">
        <f>IF(ISERROR(VLOOKUP(A96,'[5]ИТОГОВЫЙ личный РАФ 1'!$C$14:$I$37,7,FALSE)),0,(VLOOKUP(A96,'[5]ИТОГОВЫЙ личный РАФ 1'!$C$14:$I$37,7,FALSE)))</f>
        <v>0</v>
      </c>
      <c r="F96" s="78">
        <f>IF(ISERROR(VLOOKUP(A96,'[5]ИТОГОВЫЙ ЛИЧНЫЙ РАФ 2'!$B$13:$H$22,7,FALSE)),0,(VLOOKUP(A96,'[5]ИТОГОВЫЙ ЛИЧНЫЙ РАФ 2'!$B$13:$H$22,7,FALSE)))</f>
        <v>0</v>
      </c>
      <c r="G96" s="59" t="e">
        <f>VLOOKUP(A96,'[5]СПИСОК РАФ'!$C$14:$E$37,3,FALSE)</f>
        <v>#N/A</v>
      </c>
    </row>
    <row r="97" spans="1:7" ht="15">
      <c r="A97" s="59" t="e">
        <f>'[5]СПИСОК РАФ'!C31</f>
        <v>#N/A</v>
      </c>
      <c r="B97" s="60" t="e">
        <f>VLOOKUP(A97,'[5]СПИСОК РАФ'!$C$14:$D$37,2,FALSE)</f>
        <v>#N/A</v>
      </c>
      <c r="C97" s="60" t="e">
        <f t="shared" si="6"/>
        <v>#N/A</v>
      </c>
      <c r="D97" s="78">
        <f t="shared" si="7"/>
        <v>0</v>
      </c>
      <c r="E97" s="78">
        <f>IF(ISERROR(VLOOKUP(A97,'[5]ИТОГОВЫЙ личный РАФ 1'!$C$14:$I$37,7,FALSE)),0,(VLOOKUP(A97,'[5]ИТОГОВЫЙ личный РАФ 1'!$C$14:$I$37,7,FALSE)))</f>
        <v>0</v>
      </c>
      <c r="F97" s="78">
        <f>IF(ISERROR(VLOOKUP(A97,'[5]ИТОГОВЫЙ ЛИЧНЫЙ РАФ 2'!$B$13:$H$22,7,FALSE)),0,(VLOOKUP(A97,'[5]ИТОГОВЫЙ ЛИЧНЫЙ РАФ 2'!$B$13:$H$22,7,FALSE)))</f>
        <v>0</v>
      </c>
      <c r="G97" s="59" t="e">
        <f>VLOOKUP(A97,'[5]СПИСОК РАФ'!$C$14:$E$37,3,FALSE)</f>
        <v>#N/A</v>
      </c>
    </row>
    <row r="98" spans="1:7" ht="15">
      <c r="A98" s="59" t="e">
        <f>'[5]СПИСОК РАФ'!C32</f>
        <v>#N/A</v>
      </c>
      <c r="B98" s="60" t="e">
        <f>VLOOKUP(A98,'[5]СПИСОК РАФ'!$C$14:$D$37,2,FALSE)</f>
        <v>#N/A</v>
      </c>
      <c r="C98" s="60" t="e">
        <f t="shared" si="6"/>
        <v>#N/A</v>
      </c>
      <c r="D98" s="78">
        <f t="shared" si="7"/>
        <v>0</v>
      </c>
      <c r="E98" s="78">
        <f>IF(ISERROR(VLOOKUP(A98,'[5]ИТОГОВЫЙ личный РАФ 1'!$C$14:$I$37,7,FALSE)),0,(VLOOKUP(A98,'[5]ИТОГОВЫЙ личный РАФ 1'!$C$14:$I$37,7,FALSE)))</f>
        <v>0</v>
      </c>
      <c r="F98" s="78">
        <f>IF(ISERROR(VLOOKUP(A98,'[5]ИТОГОВЫЙ ЛИЧНЫЙ РАФ 2'!$B$13:$H$22,7,FALSE)),0,(VLOOKUP(A98,'[5]ИТОГОВЫЙ ЛИЧНЫЙ РАФ 2'!$B$13:$H$22,7,FALSE)))</f>
        <v>0</v>
      </c>
      <c r="G98" s="59" t="e">
        <f>VLOOKUP(A98,'[5]СПИСОК РАФ'!$C$14:$E$37,3,FALSE)</f>
        <v>#N/A</v>
      </c>
    </row>
    <row r="99" spans="1:7" ht="15">
      <c r="A99" s="59" t="e">
        <f>'[5]СПИСОК РАФ'!C33</f>
        <v>#N/A</v>
      </c>
      <c r="B99" s="60" t="e">
        <f>VLOOKUP(A99,'[5]СПИСОК РАФ'!$C$14:$D$37,2,FALSE)</f>
        <v>#N/A</v>
      </c>
      <c r="C99" s="60" t="e">
        <f t="shared" si="6"/>
        <v>#N/A</v>
      </c>
      <c r="D99" s="78">
        <f t="shared" si="7"/>
        <v>0</v>
      </c>
      <c r="E99" s="78">
        <f>IF(ISERROR(VLOOKUP(A99,'[5]ИТОГОВЫЙ личный РАФ 1'!$C$14:$I$37,7,FALSE)),0,(VLOOKUP(A99,'[5]ИТОГОВЫЙ личный РАФ 1'!$C$14:$I$37,7,FALSE)))</f>
        <v>0</v>
      </c>
      <c r="F99" s="78">
        <f>IF(ISERROR(VLOOKUP(A99,'[5]ИТОГОВЫЙ ЛИЧНЫЙ РАФ 2'!$B$13:$H$22,7,FALSE)),0,(VLOOKUP(A99,'[5]ИТОГОВЫЙ ЛИЧНЫЙ РАФ 2'!$B$13:$H$22,7,FALSE)))</f>
        <v>0</v>
      </c>
      <c r="G99" s="59" t="e">
        <f>VLOOKUP(A99,'[5]СПИСОК РАФ'!$C$14:$E$37,3,FALSE)</f>
        <v>#N/A</v>
      </c>
    </row>
    <row r="100" spans="1:7" ht="15">
      <c r="A100" s="59" t="e">
        <f>'[5]СПИСОК РАФ'!C34</f>
        <v>#N/A</v>
      </c>
      <c r="B100" s="60" t="e">
        <f>VLOOKUP(A100,'[5]СПИСОК РАФ'!$C$14:$D$37,2,FALSE)</f>
        <v>#N/A</v>
      </c>
      <c r="C100" s="60" t="e">
        <f t="shared" si="6"/>
        <v>#N/A</v>
      </c>
      <c r="D100" s="78">
        <f t="shared" si="7"/>
        <v>0</v>
      </c>
      <c r="E100" s="78">
        <f>IF(ISERROR(VLOOKUP(A100,'[5]ИТОГОВЫЙ личный РАФ 1'!$C$14:$I$37,7,FALSE)),0,(VLOOKUP(A100,'[5]ИТОГОВЫЙ личный РАФ 1'!$C$14:$I$37,7,FALSE)))</f>
        <v>0</v>
      </c>
      <c r="F100" s="78">
        <f>IF(ISERROR(VLOOKUP(A100,'[5]ИТОГОВЫЙ ЛИЧНЫЙ РАФ 2'!$B$13:$H$22,7,FALSE)),0,(VLOOKUP(A100,'[5]ИТОГОВЫЙ ЛИЧНЫЙ РАФ 2'!$B$13:$H$22,7,FALSE)))</f>
        <v>0</v>
      </c>
      <c r="G100" s="59" t="e">
        <f>VLOOKUP(A100,'[5]СПИСОК РАФ'!$C$14:$E$37,3,FALSE)</f>
        <v>#N/A</v>
      </c>
    </row>
    <row r="101" spans="1:7" ht="15">
      <c r="A101" s="59" t="e">
        <f>'[5]СПИСОК РАФ'!C35</f>
        <v>#N/A</v>
      </c>
      <c r="B101" s="60" t="e">
        <f>VLOOKUP(A101,'[5]СПИСОК РАФ'!$C$14:$D$37,2,FALSE)</f>
        <v>#N/A</v>
      </c>
      <c r="C101" s="60" t="e">
        <f t="shared" si="6"/>
        <v>#N/A</v>
      </c>
      <c r="D101" s="78">
        <f t="shared" si="7"/>
        <v>0</v>
      </c>
      <c r="E101" s="78">
        <f>IF(ISERROR(VLOOKUP(A101,'[5]ИТОГОВЫЙ личный РАФ 1'!$C$14:$I$37,7,FALSE)),0,(VLOOKUP(A101,'[5]ИТОГОВЫЙ личный РАФ 1'!$C$14:$I$37,7,FALSE)))</f>
        <v>0</v>
      </c>
      <c r="F101" s="78">
        <f>IF(ISERROR(VLOOKUP(A101,'[5]ИТОГОВЫЙ ЛИЧНЫЙ РАФ 2'!$B$13:$H$22,7,FALSE)),0,(VLOOKUP(A101,'[5]ИТОГОВЫЙ ЛИЧНЫЙ РАФ 2'!$B$13:$H$22,7,FALSE)))</f>
        <v>0</v>
      </c>
      <c r="G101" s="59" t="e">
        <f>VLOOKUP(A101,'[5]СПИСОК РАФ'!$C$14:$E$37,3,FALSE)</f>
        <v>#N/A</v>
      </c>
    </row>
    <row r="102" spans="1:7" ht="15">
      <c r="A102" s="59" t="e">
        <f>'[5]СПИСОК РАФ'!C36</f>
        <v>#N/A</v>
      </c>
      <c r="B102" s="60" t="e">
        <f>VLOOKUP(A102,'[5]СПИСОК РАФ'!$C$14:$D$37,2,FALSE)</f>
        <v>#N/A</v>
      </c>
      <c r="C102" s="60" t="e">
        <f t="shared" si="6"/>
        <v>#N/A</v>
      </c>
      <c r="D102" s="78">
        <f t="shared" si="7"/>
        <v>0</v>
      </c>
      <c r="E102" s="78">
        <f>IF(ISERROR(VLOOKUP(A102,'[5]ИТОГОВЫЙ личный РАФ 1'!$C$14:$I$37,7,FALSE)),0,(VLOOKUP(A102,'[5]ИТОГОВЫЙ личный РАФ 1'!$C$14:$I$37,7,FALSE)))</f>
        <v>0</v>
      </c>
      <c r="F102" s="78">
        <f>IF(ISERROR(VLOOKUP(A102,'[5]ИТОГОВЫЙ ЛИЧНЫЙ РАФ 2'!$B$13:$H$22,7,FALSE)),0,(VLOOKUP(A102,'[5]ИТОГОВЫЙ ЛИЧНЫЙ РАФ 2'!$B$13:$H$22,7,FALSE)))</f>
        <v>0</v>
      </c>
      <c r="G102" s="59" t="e">
        <f>VLOOKUP(A102,'[5]СПИСОК РАФ'!$C$14:$E$37,3,FALSE)</f>
        <v>#N/A</v>
      </c>
    </row>
    <row r="103" spans="1:7" ht="15">
      <c r="A103" s="59" t="e">
        <f>'[5]СПИСОК РАФ'!C37</f>
        <v>#N/A</v>
      </c>
      <c r="B103" s="60" t="e">
        <f>VLOOKUP(A103,'[5]СПИСОК РАФ'!$C$14:$D$37,2,FALSE)</f>
        <v>#N/A</v>
      </c>
      <c r="C103" s="60" t="e">
        <f t="shared" si="6"/>
        <v>#N/A</v>
      </c>
      <c r="D103" s="78">
        <f t="shared" si="7"/>
        <v>0</v>
      </c>
      <c r="E103" s="78">
        <f>IF(ISERROR(VLOOKUP(A103,'[5]ИТОГОВЫЙ личный РАФ 1'!$C$14:$I$37,7,FALSE)),0,(VLOOKUP(A103,'[5]ИТОГОВЫЙ личный РАФ 1'!$C$14:$I$37,7,FALSE)))</f>
        <v>0</v>
      </c>
      <c r="F103" s="78">
        <f>IF(ISERROR(VLOOKUP(A103,'[5]ИТОГОВЫЙ ЛИЧНЫЙ РАФ 2'!$B$13:$H$22,7,FALSE)),0,(VLOOKUP(A103,'[5]ИТОГОВЫЙ ЛИЧНЫЙ РАФ 2'!$B$13:$H$22,7,FALSE)))</f>
        <v>0</v>
      </c>
      <c r="G103" s="59" t="e">
        <f>VLOOKUP(A103,'[5]СПИСОК РАФ'!$C$14:$E$37,3,FALSE)</f>
        <v>#N/A</v>
      </c>
    </row>
    <row r="104" ht="15">
      <c r="B104" s="14"/>
    </row>
    <row r="105" spans="1:6" ht="15">
      <c r="A105" s="14" t="s">
        <v>19</v>
      </c>
      <c r="B105" s="82" t="str">
        <f>'[6]СПИСОК РАФ'!$H$9</f>
        <v>ДЗ-юниор</v>
      </c>
      <c r="C105" s="82"/>
      <c r="D105" s="95"/>
      <c r="E105" s="95"/>
      <c r="F105" s="95"/>
    </row>
    <row r="106" spans="1:7" ht="15">
      <c r="A106" s="59" t="e">
        <f>'[6]СПИСОК РАФ'!C14</f>
        <v>#N/A</v>
      </c>
      <c r="B106" s="60" t="e">
        <f>VLOOKUP(A106,'[6]СПИСОК РАФ'!$C$14:$D$37,2,FALSE)</f>
        <v>#N/A</v>
      </c>
      <c r="C106" s="60" t="e">
        <f>A106</f>
        <v>#N/A</v>
      </c>
      <c r="D106" s="78">
        <f>MAXA(E106:F106)</f>
        <v>0</v>
      </c>
      <c r="E106" s="78">
        <f>IF(ISERROR(VLOOKUP(A106,'[6]ИТОГОВЫЙ личный РАФ 1'!$C$14:$I$37,7,FALSE)),0,(VLOOKUP(A106,'[6]ИТОГОВЫЙ личный РАФ 1'!$C$14:$I$37,7,FALSE)))</f>
        <v>0</v>
      </c>
      <c r="F106" s="78">
        <f>IF(ISERROR(VLOOKUP(A106,'[6]ИТОГОВЫЙ ЛИЧНЫЙ РАФ 2'!$B$13:$H$22,7,FALSE)),0,(VLOOKUP(A106,'[6]ИТОГОВЫЙ ЛИЧНЫЙ РАФ 2'!$B$13:$H$22,7,FALSE)))</f>
        <v>0</v>
      </c>
      <c r="G106" s="59" t="e">
        <f>VLOOKUP(A106,'[6]СПИСОК РАФ'!$C$14:$E$37,3,FALSE)</f>
        <v>#N/A</v>
      </c>
    </row>
    <row r="107" spans="1:7" ht="15">
      <c r="A107" s="59" t="e">
        <f>'[6]СПИСОК РАФ'!C15</f>
        <v>#N/A</v>
      </c>
      <c r="B107" s="60" t="e">
        <f>VLOOKUP(A107,'[6]СПИСОК РАФ'!$C$14:$D$37,2,FALSE)</f>
        <v>#N/A</v>
      </c>
      <c r="C107" s="60" t="e">
        <f aca="true" t="shared" si="8" ref="C107:C129">A107</f>
        <v>#N/A</v>
      </c>
      <c r="D107" s="78">
        <f aca="true" t="shared" si="9" ref="D107:D129">MAXA(E107:F107)</f>
        <v>0</v>
      </c>
      <c r="E107" s="78">
        <f>IF(ISERROR(VLOOKUP(A107,'[6]ИТОГОВЫЙ личный РАФ 1'!$C$14:$I$37,7,FALSE)),0,(VLOOKUP(A107,'[6]ИТОГОВЫЙ личный РАФ 1'!$C$14:$I$37,7,FALSE)))</f>
        <v>0</v>
      </c>
      <c r="F107" s="78">
        <f>IF(ISERROR(VLOOKUP(A107,'[6]ИТОГОВЫЙ ЛИЧНЫЙ РАФ 2'!$B$13:$H$22,7,FALSE)),0,(VLOOKUP(A107,'[6]ИТОГОВЫЙ ЛИЧНЫЙ РАФ 2'!$B$13:$H$22,7,FALSE)))</f>
        <v>0</v>
      </c>
      <c r="G107" s="59" t="e">
        <f>VLOOKUP(A107,'[6]СПИСОК РАФ'!$C$14:$E$37,3,FALSE)</f>
        <v>#N/A</v>
      </c>
    </row>
    <row r="108" spans="1:7" ht="15">
      <c r="A108" s="59" t="e">
        <f>'[6]СПИСОК РАФ'!C16</f>
        <v>#N/A</v>
      </c>
      <c r="B108" s="60" t="e">
        <f>VLOOKUP(A108,'[6]СПИСОК РАФ'!$C$14:$D$37,2,FALSE)</f>
        <v>#N/A</v>
      </c>
      <c r="C108" s="60" t="e">
        <f t="shared" si="8"/>
        <v>#N/A</v>
      </c>
      <c r="D108" s="78">
        <f t="shared" si="9"/>
        <v>0</v>
      </c>
      <c r="E108" s="78">
        <f>IF(ISERROR(VLOOKUP(A108,'[6]ИТОГОВЫЙ личный РАФ 1'!$C$14:$I$37,7,FALSE)),0,(VLOOKUP(A108,'[6]ИТОГОВЫЙ личный РАФ 1'!$C$14:$I$37,7,FALSE)))</f>
        <v>0</v>
      </c>
      <c r="F108" s="78">
        <f>IF(ISERROR(VLOOKUP(A108,'[6]ИТОГОВЫЙ ЛИЧНЫЙ РАФ 2'!$B$13:$H$22,7,FALSE)),0,(VLOOKUP(A108,'[6]ИТОГОВЫЙ ЛИЧНЫЙ РАФ 2'!$B$13:$H$22,7,FALSE)))</f>
        <v>0</v>
      </c>
      <c r="G108" s="59" t="e">
        <f>VLOOKUP(A108,'[6]СПИСОК РАФ'!$C$14:$E$37,3,FALSE)</f>
        <v>#N/A</v>
      </c>
    </row>
    <row r="109" spans="1:7" ht="15">
      <c r="A109" s="59" t="e">
        <f>'[6]СПИСОК РАФ'!C17</f>
        <v>#N/A</v>
      </c>
      <c r="B109" s="60" t="e">
        <f>VLOOKUP(A109,'[6]СПИСОК РАФ'!$C$14:$D$37,2,FALSE)</f>
        <v>#N/A</v>
      </c>
      <c r="C109" s="60" t="e">
        <f t="shared" si="8"/>
        <v>#N/A</v>
      </c>
      <c r="D109" s="78">
        <f t="shared" si="9"/>
        <v>0</v>
      </c>
      <c r="E109" s="78">
        <f>IF(ISERROR(VLOOKUP(A109,'[6]ИТОГОВЫЙ личный РАФ 1'!$C$14:$I$37,7,FALSE)),0,(VLOOKUP(A109,'[6]ИТОГОВЫЙ личный РАФ 1'!$C$14:$I$37,7,FALSE)))</f>
        <v>0</v>
      </c>
      <c r="F109" s="78">
        <f>IF(ISERROR(VLOOKUP(A109,'[6]ИТОГОВЫЙ ЛИЧНЫЙ РАФ 2'!$B$13:$H$22,7,FALSE)),0,(VLOOKUP(A109,'[6]ИТОГОВЫЙ ЛИЧНЫЙ РАФ 2'!$B$13:$H$22,7,FALSE)))</f>
        <v>0</v>
      </c>
      <c r="G109" s="59" t="e">
        <f>VLOOKUP(A109,'[6]СПИСОК РАФ'!$C$14:$E$37,3,FALSE)</f>
        <v>#N/A</v>
      </c>
    </row>
    <row r="110" spans="1:7" ht="15">
      <c r="A110" s="59" t="e">
        <f>'[6]СПИСОК РАФ'!C18</f>
        <v>#N/A</v>
      </c>
      <c r="B110" s="60" t="e">
        <f>VLOOKUP(A110,'[6]СПИСОК РАФ'!$C$14:$D$37,2,FALSE)</f>
        <v>#N/A</v>
      </c>
      <c r="C110" s="60" t="e">
        <f t="shared" si="8"/>
        <v>#N/A</v>
      </c>
      <c r="D110" s="78">
        <f t="shared" si="9"/>
        <v>0</v>
      </c>
      <c r="E110" s="78">
        <f>IF(ISERROR(VLOOKUP(A110,'[6]ИТОГОВЫЙ личный РАФ 1'!$C$14:$I$37,7,FALSE)),0,(VLOOKUP(A110,'[6]ИТОГОВЫЙ личный РАФ 1'!$C$14:$I$37,7,FALSE)))</f>
        <v>0</v>
      </c>
      <c r="F110" s="78">
        <f>IF(ISERROR(VLOOKUP(A110,'[6]ИТОГОВЫЙ ЛИЧНЫЙ РАФ 2'!$B$13:$H$22,7,FALSE)),0,(VLOOKUP(A110,'[6]ИТОГОВЫЙ ЛИЧНЫЙ РАФ 2'!$B$13:$H$22,7,FALSE)))</f>
        <v>0</v>
      </c>
      <c r="G110" s="59" t="e">
        <f>VLOOKUP(A110,'[6]СПИСОК РАФ'!$C$14:$E$37,3,FALSE)</f>
        <v>#N/A</v>
      </c>
    </row>
    <row r="111" spans="1:7" ht="15">
      <c r="A111" s="59" t="e">
        <f>'[6]СПИСОК РАФ'!C19</f>
        <v>#N/A</v>
      </c>
      <c r="B111" s="60" t="e">
        <f>VLOOKUP(A111,'[6]СПИСОК РАФ'!$C$14:$D$37,2,FALSE)</f>
        <v>#N/A</v>
      </c>
      <c r="C111" s="60" t="e">
        <f t="shared" si="8"/>
        <v>#N/A</v>
      </c>
      <c r="D111" s="78">
        <f t="shared" si="9"/>
        <v>0</v>
      </c>
      <c r="E111" s="78">
        <f>IF(ISERROR(VLOOKUP(A111,'[6]ИТОГОВЫЙ личный РАФ 1'!$C$14:$I$37,7,FALSE)),0,(VLOOKUP(A111,'[6]ИТОГОВЫЙ личный РАФ 1'!$C$14:$I$37,7,FALSE)))</f>
        <v>0</v>
      </c>
      <c r="F111" s="78">
        <f>IF(ISERROR(VLOOKUP(A111,'[6]ИТОГОВЫЙ ЛИЧНЫЙ РАФ 2'!$B$13:$H$22,7,FALSE)),0,(VLOOKUP(A111,'[6]ИТОГОВЫЙ ЛИЧНЫЙ РАФ 2'!$B$13:$H$22,7,FALSE)))</f>
        <v>0</v>
      </c>
      <c r="G111" s="59" t="e">
        <f>VLOOKUP(A111,'[6]СПИСОК РАФ'!$C$14:$E$37,3,FALSE)</f>
        <v>#N/A</v>
      </c>
    </row>
    <row r="112" spans="1:7" ht="15">
      <c r="A112" s="59" t="e">
        <f>'[6]СПИСОК РАФ'!C20</f>
        <v>#N/A</v>
      </c>
      <c r="B112" s="60" t="e">
        <f>VLOOKUP(A112,'[6]СПИСОК РАФ'!$C$14:$D$37,2,FALSE)</f>
        <v>#N/A</v>
      </c>
      <c r="C112" s="60" t="e">
        <f t="shared" si="8"/>
        <v>#N/A</v>
      </c>
      <c r="D112" s="78">
        <f t="shared" si="9"/>
        <v>0</v>
      </c>
      <c r="E112" s="78">
        <f>IF(ISERROR(VLOOKUP(A112,'[6]ИТОГОВЫЙ личный РАФ 1'!$C$14:$I$37,7,FALSE)),0,(VLOOKUP(A112,'[6]ИТОГОВЫЙ личный РАФ 1'!$C$14:$I$37,7,FALSE)))</f>
        <v>0</v>
      </c>
      <c r="F112" s="78">
        <f>IF(ISERROR(VLOOKUP(A112,'[6]ИТОГОВЫЙ ЛИЧНЫЙ РАФ 2'!$B$13:$H$22,7,FALSE)),0,(VLOOKUP(A112,'[6]ИТОГОВЫЙ ЛИЧНЫЙ РАФ 2'!$B$13:$H$22,7,FALSE)))</f>
        <v>0</v>
      </c>
      <c r="G112" s="59" t="e">
        <f>VLOOKUP(A112,'[6]СПИСОК РАФ'!$C$14:$E$37,3,FALSE)</f>
        <v>#N/A</v>
      </c>
    </row>
    <row r="113" spans="1:7" ht="15">
      <c r="A113" s="59" t="e">
        <f>'[6]СПИСОК РАФ'!C21</f>
        <v>#N/A</v>
      </c>
      <c r="B113" s="60" t="e">
        <f>VLOOKUP(A113,'[6]СПИСОК РАФ'!$C$14:$D$37,2,FALSE)</f>
        <v>#N/A</v>
      </c>
      <c r="C113" s="60" t="e">
        <f t="shared" si="8"/>
        <v>#N/A</v>
      </c>
      <c r="D113" s="78">
        <f t="shared" si="9"/>
        <v>0</v>
      </c>
      <c r="E113" s="78">
        <f>IF(ISERROR(VLOOKUP(A113,'[6]ИТОГОВЫЙ личный РАФ 1'!$C$14:$I$37,7,FALSE)),0,(VLOOKUP(A113,'[6]ИТОГОВЫЙ личный РАФ 1'!$C$14:$I$37,7,FALSE)))</f>
        <v>0</v>
      </c>
      <c r="F113" s="78">
        <f>IF(ISERROR(VLOOKUP(A113,'[6]ИТОГОВЫЙ ЛИЧНЫЙ РАФ 2'!$B$13:$H$22,7,FALSE)),0,(VLOOKUP(A113,'[6]ИТОГОВЫЙ ЛИЧНЫЙ РАФ 2'!$B$13:$H$22,7,FALSE)))</f>
        <v>0</v>
      </c>
      <c r="G113" s="59" t="e">
        <f>VLOOKUP(A113,'[6]СПИСОК РАФ'!$C$14:$E$37,3,FALSE)</f>
        <v>#N/A</v>
      </c>
    </row>
    <row r="114" spans="1:7" ht="15">
      <c r="A114" s="59" t="e">
        <f>'[6]СПИСОК РАФ'!C22</f>
        <v>#N/A</v>
      </c>
      <c r="B114" s="60" t="e">
        <f>VLOOKUP(A114,'[6]СПИСОК РАФ'!$C$14:$D$37,2,FALSE)</f>
        <v>#N/A</v>
      </c>
      <c r="C114" s="60" t="e">
        <f t="shared" si="8"/>
        <v>#N/A</v>
      </c>
      <c r="D114" s="78">
        <f t="shared" si="9"/>
        <v>0</v>
      </c>
      <c r="E114" s="78">
        <f>IF(ISERROR(VLOOKUP(A114,'[6]ИТОГОВЫЙ личный РАФ 1'!$C$14:$I$37,7,FALSE)),0,(VLOOKUP(A114,'[6]ИТОГОВЫЙ личный РАФ 1'!$C$14:$I$37,7,FALSE)))</f>
        <v>0</v>
      </c>
      <c r="F114" s="78">
        <f>IF(ISERROR(VLOOKUP(A114,'[6]ИТОГОВЫЙ ЛИЧНЫЙ РАФ 2'!$B$13:$H$22,7,FALSE)),0,(VLOOKUP(A114,'[6]ИТОГОВЫЙ ЛИЧНЫЙ РАФ 2'!$B$13:$H$22,7,FALSE)))</f>
        <v>0</v>
      </c>
      <c r="G114" s="59" t="e">
        <f>VLOOKUP(A114,'[6]СПИСОК РАФ'!$C$14:$E$37,3,FALSE)</f>
        <v>#N/A</v>
      </c>
    </row>
    <row r="115" spans="1:7" ht="15">
      <c r="A115" s="59" t="e">
        <f>'[6]СПИСОК РАФ'!C23</f>
        <v>#N/A</v>
      </c>
      <c r="B115" s="60" t="e">
        <f>VLOOKUP(A115,'[6]СПИСОК РАФ'!$C$14:$D$37,2,FALSE)</f>
        <v>#N/A</v>
      </c>
      <c r="C115" s="60" t="e">
        <f t="shared" si="8"/>
        <v>#N/A</v>
      </c>
      <c r="D115" s="78">
        <f t="shared" si="9"/>
        <v>0</v>
      </c>
      <c r="E115" s="78">
        <f>IF(ISERROR(VLOOKUP(A115,'[6]ИТОГОВЫЙ личный РАФ 1'!$C$14:$I$37,7,FALSE)),0,(VLOOKUP(A115,'[6]ИТОГОВЫЙ личный РАФ 1'!$C$14:$I$37,7,FALSE)))</f>
        <v>0</v>
      </c>
      <c r="F115" s="78">
        <f>IF(ISERROR(VLOOKUP(A115,'[6]ИТОГОВЫЙ ЛИЧНЫЙ РАФ 2'!$B$13:$H$22,7,FALSE)),0,(VLOOKUP(A115,'[6]ИТОГОВЫЙ ЛИЧНЫЙ РАФ 2'!$B$13:$H$22,7,FALSE)))</f>
        <v>0</v>
      </c>
      <c r="G115" s="59" t="e">
        <f>VLOOKUP(A115,'[6]СПИСОК РАФ'!$C$14:$E$37,3,FALSE)</f>
        <v>#N/A</v>
      </c>
    </row>
    <row r="116" spans="1:7" ht="15">
      <c r="A116" s="59" t="e">
        <f>'[6]СПИСОК РАФ'!C24</f>
        <v>#N/A</v>
      </c>
      <c r="B116" s="60" t="e">
        <f>VLOOKUP(A116,'[6]СПИСОК РАФ'!$C$14:$D$37,2,FALSE)</f>
        <v>#N/A</v>
      </c>
      <c r="C116" s="60" t="e">
        <f t="shared" si="8"/>
        <v>#N/A</v>
      </c>
      <c r="D116" s="78">
        <f t="shared" si="9"/>
        <v>0</v>
      </c>
      <c r="E116" s="78">
        <f>IF(ISERROR(VLOOKUP(A116,'[6]ИТОГОВЫЙ личный РАФ 1'!$C$14:$I$37,7,FALSE)),0,(VLOOKUP(A116,'[6]ИТОГОВЫЙ личный РАФ 1'!$C$14:$I$37,7,FALSE)))</f>
        <v>0</v>
      </c>
      <c r="F116" s="78">
        <f>IF(ISERROR(VLOOKUP(A116,'[6]ИТОГОВЫЙ ЛИЧНЫЙ РАФ 2'!$B$13:$H$22,7,FALSE)),0,(VLOOKUP(A116,'[6]ИТОГОВЫЙ ЛИЧНЫЙ РАФ 2'!$B$13:$H$22,7,FALSE)))</f>
        <v>0</v>
      </c>
      <c r="G116" s="59" t="e">
        <f>VLOOKUP(A116,'[6]СПИСОК РАФ'!$C$14:$E$37,3,FALSE)</f>
        <v>#N/A</v>
      </c>
    </row>
    <row r="117" spans="1:7" ht="15">
      <c r="A117" s="59" t="e">
        <f>'[6]СПИСОК РАФ'!C25</f>
        <v>#N/A</v>
      </c>
      <c r="B117" s="60" t="e">
        <f>VLOOKUP(A117,'[6]СПИСОК РАФ'!$C$14:$D$37,2,FALSE)</f>
        <v>#N/A</v>
      </c>
      <c r="C117" s="60" t="e">
        <f t="shared" si="8"/>
        <v>#N/A</v>
      </c>
      <c r="D117" s="78">
        <f t="shared" si="9"/>
        <v>0</v>
      </c>
      <c r="E117" s="78">
        <f>IF(ISERROR(VLOOKUP(A117,'[6]ИТОГОВЫЙ личный РАФ 1'!$C$14:$I$37,7,FALSE)),0,(VLOOKUP(A117,'[6]ИТОГОВЫЙ личный РАФ 1'!$C$14:$I$37,7,FALSE)))</f>
        <v>0</v>
      </c>
      <c r="F117" s="78">
        <f>IF(ISERROR(VLOOKUP(A117,'[6]ИТОГОВЫЙ ЛИЧНЫЙ РАФ 2'!$B$13:$H$22,7,FALSE)),0,(VLOOKUP(A117,'[6]ИТОГОВЫЙ ЛИЧНЫЙ РАФ 2'!$B$13:$H$22,7,FALSE)))</f>
        <v>0</v>
      </c>
      <c r="G117" s="59" t="e">
        <f>VLOOKUP(A117,'[6]СПИСОК РАФ'!$C$14:$E$37,3,FALSE)</f>
        <v>#N/A</v>
      </c>
    </row>
    <row r="118" spans="1:7" ht="15">
      <c r="A118" s="59" t="e">
        <f>'[6]СПИСОК РАФ'!C26</f>
        <v>#N/A</v>
      </c>
      <c r="B118" s="60" t="e">
        <f>VLOOKUP(A118,'[6]СПИСОК РАФ'!$C$14:$D$37,2,FALSE)</f>
        <v>#N/A</v>
      </c>
      <c r="C118" s="60" t="e">
        <f t="shared" si="8"/>
        <v>#N/A</v>
      </c>
      <c r="D118" s="78">
        <f t="shared" si="9"/>
        <v>0</v>
      </c>
      <c r="E118" s="78">
        <f>IF(ISERROR(VLOOKUP(A118,'[6]ИТОГОВЫЙ личный РАФ 1'!$C$14:$I$37,7,FALSE)),0,(VLOOKUP(A118,'[6]ИТОГОВЫЙ личный РАФ 1'!$C$14:$I$37,7,FALSE)))</f>
        <v>0</v>
      </c>
      <c r="F118" s="78">
        <f>IF(ISERROR(VLOOKUP(A118,'[6]ИТОГОВЫЙ ЛИЧНЫЙ РАФ 2'!$B$13:$H$22,7,FALSE)),0,(VLOOKUP(A118,'[6]ИТОГОВЫЙ ЛИЧНЫЙ РАФ 2'!$B$13:$H$22,7,FALSE)))</f>
        <v>0</v>
      </c>
      <c r="G118" s="59" t="e">
        <f>VLOOKUP(A118,'[6]СПИСОК РАФ'!$C$14:$E$37,3,FALSE)</f>
        <v>#N/A</v>
      </c>
    </row>
    <row r="119" spans="1:7" ht="15">
      <c r="A119" s="59" t="e">
        <f>'[6]СПИСОК РАФ'!C27</f>
        <v>#N/A</v>
      </c>
      <c r="B119" s="60" t="e">
        <f>VLOOKUP(A119,'[6]СПИСОК РАФ'!$C$14:$D$37,2,FALSE)</f>
        <v>#N/A</v>
      </c>
      <c r="C119" s="60" t="e">
        <f t="shared" si="8"/>
        <v>#N/A</v>
      </c>
      <c r="D119" s="78">
        <f t="shared" si="9"/>
        <v>0</v>
      </c>
      <c r="E119" s="78">
        <f>IF(ISERROR(VLOOKUP(A119,'[6]ИТОГОВЫЙ личный РАФ 1'!$C$14:$I$37,7,FALSE)),0,(VLOOKUP(A119,'[6]ИТОГОВЫЙ личный РАФ 1'!$C$14:$I$37,7,FALSE)))</f>
        <v>0</v>
      </c>
      <c r="F119" s="78">
        <f>IF(ISERROR(VLOOKUP(A119,'[6]ИТОГОВЫЙ ЛИЧНЫЙ РАФ 2'!$B$13:$H$22,7,FALSE)),0,(VLOOKUP(A119,'[6]ИТОГОВЫЙ ЛИЧНЫЙ РАФ 2'!$B$13:$H$22,7,FALSE)))</f>
        <v>0</v>
      </c>
      <c r="G119" s="59" t="e">
        <f>VLOOKUP(A119,'[6]СПИСОК РАФ'!$C$14:$E$37,3,FALSE)</f>
        <v>#N/A</v>
      </c>
    </row>
    <row r="120" spans="1:7" ht="15">
      <c r="A120" s="59" t="e">
        <f>'[6]СПИСОК РАФ'!C28</f>
        <v>#N/A</v>
      </c>
      <c r="B120" s="60" t="e">
        <f>VLOOKUP(A120,'[6]СПИСОК РАФ'!$C$14:$D$37,2,FALSE)</f>
        <v>#N/A</v>
      </c>
      <c r="C120" s="60" t="e">
        <f t="shared" si="8"/>
        <v>#N/A</v>
      </c>
      <c r="D120" s="78">
        <f t="shared" si="9"/>
        <v>0</v>
      </c>
      <c r="E120" s="78">
        <f>IF(ISERROR(VLOOKUP(A120,'[6]ИТОГОВЫЙ личный РАФ 1'!$C$14:$I$37,7,FALSE)),0,(VLOOKUP(A120,'[6]ИТОГОВЫЙ личный РАФ 1'!$C$14:$I$37,7,FALSE)))</f>
        <v>0</v>
      </c>
      <c r="F120" s="78">
        <f>IF(ISERROR(VLOOKUP(A120,'[6]ИТОГОВЫЙ ЛИЧНЫЙ РАФ 2'!$B$13:$H$22,7,FALSE)),0,(VLOOKUP(A120,'[6]ИТОГОВЫЙ ЛИЧНЫЙ РАФ 2'!$B$13:$H$22,7,FALSE)))</f>
        <v>0</v>
      </c>
      <c r="G120" s="59" t="e">
        <f>VLOOKUP(A120,'[6]СПИСОК РАФ'!$C$14:$E$37,3,FALSE)</f>
        <v>#N/A</v>
      </c>
    </row>
    <row r="121" spans="1:7" ht="15">
      <c r="A121" s="59" t="e">
        <f>'[6]СПИСОК РАФ'!C29</f>
        <v>#N/A</v>
      </c>
      <c r="B121" s="60" t="e">
        <f>VLOOKUP(A121,'[6]СПИСОК РАФ'!$C$14:$D$37,2,FALSE)</f>
        <v>#N/A</v>
      </c>
      <c r="C121" s="60" t="e">
        <f t="shared" si="8"/>
        <v>#N/A</v>
      </c>
      <c r="D121" s="78">
        <f t="shared" si="9"/>
        <v>0</v>
      </c>
      <c r="E121" s="78">
        <f>IF(ISERROR(VLOOKUP(A121,'[6]ИТОГОВЫЙ личный РАФ 1'!$C$14:$I$37,7,FALSE)),0,(VLOOKUP(A121,'[6]ИТОГОВЫЙ личный РАФ 1'!$C$14:$I$37,7,FALSE)))</f>
        <v>0</v>
      </c>
      <c r="F121" s="78">
        <f>IF(ISERROR(VLOOKUP(A121,'[6]ИТОГОВЫЙ ЛИЧНЫЙ РАФ 2'!$B$13:$H$22,7,FALSE)),0,(VLOOKUP(A121,'[6]ИТОГОВЫЙ ЛИЧНЫЙ РАФ 2'!$B$13:$H$22,7,FALSE)))</f>
        <v>0</v>
      </c>
      <c r="G121" s="59" t="e">
        <f>VLOOKUP(A121,'[6]СПИСОК РАФ'!$C$14:$E$37,3,FALSE)</f>
        <v>#N/A</v>
      </c>
    </row>
    <row r="122" spans="1:7" ht="15">
      <c r="A122" s="59" t="e">
        <f>'[6]СПИСОК РАФ'!C30</f>
        <v>#N/A</v>
      </c>
      <c r="B122" s="60" t="e">
        <f>VLOOKUP(A122,'[6]СПИСОК РАФ'!$C$14:$D$37,2,FALSE)</f>
        <v>#N/A</v>
      </c>
      <c r="C122" s="60" t="e">
        <f t="shared" si="8"/>
        <v>#N/A</v>
      </c>
      <c r="D122" s="78">
        <f t="shared" si="9"/>
        <v>0</v>
      </c>
      <c r="E122" s="78">
        <f>IF(ISERROR(VLOOKUP(A122,'[6]ИТОГОВЫЙ личный РАФ 1'!$C$14:$I$37,7,FALSE)),0,(VLOOKUP(A122,'[6]ИТОГОВЫЙ личный РАФ 1'!$C$14:$I$37,7,FALSE)))</f>
        <v>0</v>
      </c>
      <c r="F122" s="78">
        <f>IF(ISERROR(VLOOKUP(A122,'[6]ИТОГОВЫЙ ЛИЧНЫЙ РАФ 2'!$B$13:$H$22,7,FALSE)),0,(VLOOKUP(A122,'[6]ИТОГОВЫЙ ЛИЧНЫЙ РАФ 2'!$B$13:$H$22,7,FALSE)))</f>
        <v>0</v>
      </c>
      <c r="G122" s="59" t="e">
        <f>VLOOKUP(A122,'[6]СПИСОК РАФ'!$C$14:$E$37,3,FALSE)</f>
        <v>#N/A</v>
      </c>
    </row>
    <row r="123" spans="1:7" ht="15">
      <c r="A123" s="59" t="e">
        <f>'[6]СПИСОК РАФ'!C31</f>
        <v>#N/A</v>
      </c>
      <c r="B123" s="60" t="e">
        <f>VLOOKUP(A123,'[6]СПИСОК РАФ'!$C$14:$D$37,2,FALSE)</f>
        <v>#N/A</v>
      </c>
      <c r="C123" s="60" t="e">
        <f t="shared" si="8"/>
        <v>#N/A</v>
      </c>
      <c r="D123" s="78">
        <f t="shared" si="9"/>
        <v>0</v>
      </c>
      <c r="E123" s="78">
        <f>IF(ISERROR(VLOOKUP(A123,'[6]ИТОГОВЫЙ личный РАФ 1'!$C$14:$I$37,7,FALSE)),0,(VLOOKUP(A123,'[6]ИТОГОВЫЙ личный РАФ 1'!$C$14:$I$37,7,FALSE)))</f>
        <v>0</v>
      </c>
      <c r="F123" s="78">
        <f>IF(ISERROR(VLOOKUP(A123,'[6]ИТОГОВЫЙ ЛИЧНЫЙ РАФ 2'!$B$13:$H$22,7,FALSE)),0,(VLOOKUP(A123,'[6]ИТОГОВЫЙ ЛИЧНЫЙ РАФ 2'!$B$13:$H$22,7,FALSE)))</f>
        <v>0</v>
      </c>
      <c r="G123" s="59" t="e">
        <f>VLOOKUP(A123,'[6]СПИСОК РАФ'!$C$14:$E$37,3,FALSE)</f>
        <v>#N/A</v>
      </c>
    </row>
    <row r="124" spans="1:7" ht="15">
      <c r="A124" s="59" t="e">
        <f>'[6]СПИСОК РАФ'!C32</f>
        <v>#N/A</v>
      </c>
      <c r="B124" s="60" t="e">
        <f>VLOOKUP(A124,'[6]СПИСОК РАФ'!$C$14:$D$37,2,FALSE)</f>
        <v>#N/A</v>
      </c>
      <c r="C124" s="60" t="e">
        <f t="shared" si="8"/>
        <v>#N/A</v>
      </c>
      <c r="D124" s="78">
        <f t="shared" si="9"/>
        <v>0</v>
      </c>
      <c r="E124" s="78">
        <f>IF(ISERROR(VLOOKUP(A124,'[6]ИТОГОВЫЙ личный РАФ 1'!$C$14:$I$37,7,FALSE)),0,(VLOOKUP(A124,'[6]ИТОГОВЫЙ личный РАФ 1'!$C$14:$I$37,7,FALSE)))</f>
        <v>0</v>
      </c>
      <c r="F124" s="78">
        <f>IF(ISERROR(VLOOKUP(A124,'[6]ИТОГОВЫЙ ЛИЧНЫЙ РАФ 2'!$B$13:$H$22,7,FALSE)),0,(VLOOKUP(A124,'[6]ИТОГОВЫЙ ЛИЧНЫЙ РАФ 2'!$B$13:$H$22,7,FALSE)))</f>
        <v>0</v>
      </c>
      <c r="G124" s="59" t="e">
        <f>VLOOKUP(A124,'[6]СПИСОК РАФ'!$C$14:$E$37,3,FALSE)</f>
        <v>#N/A</v>
      </c>
    </row>
    <row r="125" spans="1:7" ht="15">
      <c r="A125" s="59" t="e">
        <f>'[6]СПИСОК РАФ'!C33</f>
        <v>#N/A</v>
      </c>
      <c r="B125" s="60" t="e">
        <f>VLOOKUP(A125,'[6]СПИСОК РАФ'!$C$14:$D$37,2,FALSE)</f>
        <v>#N/A</v>
      </c>
      <c r="C125" s="60" t="e">
        <f t="shared" si="8"/>
        <v>#N/A</v>
      </c>
      <c r="D125" s="78">
        <f t="shared" si="9"/>
        <v>0</v>
      </c>
      <c r="E125" s="78">
        <f>IF(ISERROR(VLOOKUP(A125,'[6]ИТОГОВЫЙ личный РАФ 1'!$C$14:$I$37,7,FALSE)),0,(VLOOKUP(A125,'[6]ИТОГОВЫЙ личный РАФ 1'!$C$14:$I$37,7,FALSE)))</f>
        <v>0</v>
      </c>
      <c r="F125" s="78">
        <f>IF(ISERROR(VLOOKUP(A125,'[6]ИТОГОВЫЙ ЛИЧНЫЙ РАФ 2'!$B$13:$H$22,7,FALSE)),0,(VLOOKUP(A125,'[6]ИТОГОВЫЙ ЛИЧНЫЙ РАФ 2'!$B$13:$H$22,7,FALSE)))</f>
        <v>0</v>
      </c>
      <c r="G125" s="59" t="e">
        <f>VLOOKUP(A125,'[6]СПИСОК РАФ'!$C$14:$E$37,3,FALSE)</f>
        <v>#N/A</v>
      </c>
    </row>
    <row r="126" spans="1:7" ht="15">
      <c r="A126" s="59" t="e">
        <f>'[6]СПИСОК РАФ'!C34</f>
        <v>#N/A</v>
      </c>
      <c r="B126" s="60" t="e">
        <f>VLOOKUP(A126,'[6]СПИСОК РАФ'!$C$14:$D$37,2,FALSE)</f>
        <v>#N/A</v>
      </c>
      <c r="C126" s="60" t="e">
        <f t="shared" si="8"/>
        <v>#N/A</v>
      </c>
      <c r="D126" s="78">
        <f t="shared" si="9"/>
        <v>0</v>
      </c>
      <c r="E126" s="78">
        <f>IF(ISERROR(VLOOKUP(A126,'[6]ИТОГОВЫЙ личный РАФ 1'!$C$14:$I$37,7,FALSE)),0,(VLOOKUP(A126,'[6]ИТОГОВЫЙ личный РАФ 1'!$C$14:$I$37,7,FALSE)))</f>
        <v>0</v>
      </c>
      <c r="F126" s="78">
        <f>IF(ISERROR(VLOOKUP(A126,'[6]ИТОГОВЫЙ ЛИЧНЫЙ РАФ 2'!$B$13:$H$22,7,FALSE)),0,(VLOOKUP(A126,'[6]ИТОГОВЫЙ ЛИЧНЫЙ РАФ 2'!$B$13:$H$22,7,FALSE)))</f>
        <v>0</v>
      </c>
      <c r="G126" s="59" t="e">
        <f>VLOOKUP(A126,'[6]СПИСОК РАФ'!$C$14:$E$37,3,FALSE)</f>
        <v>#N/A</v>
      </c>
    </row>
    <row r="127" spans="1:7" ht="15">
      <c r="A127" s="59" t="e">
        <f>'[6]СПИСОК РАФ'!C35</f>
        <v>#N/A</v>
      </c>
      <c r="B127" s="60" t="e">
        <f>VLOOKUP(A127,'[6]СПИСОК РАФ'!$C$14:$D$37,2,FALSE)</f>
        <v>#N/A</v>
      </c>
      <c r="C127" s="60" t="e">
        <f t="shared" si="8"/>
        <v>#N/A</v>
      </c>
      <c r="D127" s="78">
        <f t="shared" si="9"/>
        <v>0</v>
      </c>
      <c r="E127" s="78">
        <f>IF(ISERROR(VLOOKUP(A127,'[6]ИТОГОВЫЙ личный РАФ 1'!$C$14:$I$37,7,FALSE)),0,(VLOOKUP(A127,'[6]ИТОГОВЫЙ личный РАФ 1'!$C$14:$I$37,7,FALSE)))</f>
        <v>0</v>
      </c>
      <c r="F127" s="78">
        <f>IF(ISERROR(VLOOKUP(A127,'[6]ИТОГОВЫЙ ЛИЧНЫЙ РАФ 2'!$B$13:$H$22,7,FALSE)),0,(VLOOKUP(A127,'[6]ИТОГОВЫЙ ЛИЧНЫЙ РАФ 2'!$B$13:$H$22,7,FALSE)))</f>
        <v>0</v>
      </c>
      <c r="G127" s="59" t="e">
        <f>VLOOKUP(A127,'[6]СПИСОК РАФ'!$C$14:$E$37,3,FALSE)</f>
        <v>#N/A</v>
      </c>
    </row>
    <row r="128" spans="1:7" ht="15">
      <c r="A128" s="59" t="e">
        <f>'[6]СПИСОК РАФ'!C36</f>
        <v>#N/A</v>
      </c>
      <c r="B128" s="60" t="e">
        <f>VLOOKUP(A128,'[6]СПИСОК РАФ'!$C$14:$D$37,2,FALSE)</f>
        <v>#N/A</v>
      </c>
      <c r="C128" s="60" t="e">
        <f t="shared" si="8"/>
        <v>#N/A</v>
      </c>
      <c r="D128" s="78">
        <f t="shared" si="9"/>
        <v>0</v>
      </c>
      <c r="E128" s="78">
        <f>IF(ISERROR(VLOOKUP(A128,'[6]ИТОГОВЫЙ личный РАФ 1'!$C$14:$I$37,7,FALSE)),0,(VLOOKUP(A128,'[6]ИТОГОВЫЙ личный РАФ 1'!$C$14:$I$37,7,FALSE)))</f>
        <v>0</v>
      </c>
      <c r="F128" s="78">
        <f>IF(ISERROR(VLOOKUP(A128,'[6]ИТОГОВЫЙ ЛИЧНЫЙ РАФ 2'!$B$13:$H$22,7,FALSE)),0,(VLOOKUP(A128,'[6]ИТОГОВЫЙ ЛИЧНЫЙ РАФ 2'!$B$13:$H$22,7,FALSE)))</f>
        <v>0</v>
      </c>
      <c r="G128" s="59" t="e">
        <f>VLOOKUP(A128,'[6]СПИСОК РАФ'!$C$14:$E$37,3,FALSE)</f>
        <v>#N/A</v>
      </c>
    </row>
    <row r="129" spans="1:7" ht="15">
      <c r="A129" s="59" t="e">
        <f>'[6]СПИСОК РАФ'!C37</f>
        <v>#N/A</v>
      </c>
      <c r="B129" s="60" t="e">
        <f>VLOOKUP(A129,'[6]СПИСОК РАФ'!$C$14:$D$37,2,FALSE)</f>
        <v>#N/A</v>
      </c>
      <c r="C129" s="60" t="e">
        <f t="shared" si="8"/>
        <v>#N/A</v>
      </c>
      <c r="D129" s="78">
        <f t="shared" si="9"/>
        <v>0</v>
      </c>
      <c r="E129" s="78">
        <f>IF(ISERROR(VLOOKUP(A129,'[6]ИТОГОВЫЙ личный РАФ 1'!$C$14:$I$37,7,FALSE)),0,(VLOOKUP(A129,'[6]ИТОГОВЫЙ личный РАФ 1'!$C$14:$I$37,7,FALSE)))</f>
        <v>0</v>
      </c>
      <c r="F129" s="78">
        <f>IF(ISERROR(VLOOKUP(A129,'[6]ИТОГОВЫЙ ЛИЧНЫЙ РАФ 2'!$B$13:$H$22,7,FALSE)),0,(VLOOKUP(A129,'[6]ИТОГОВЫЙ ЛИЧНЫЙ РАФ 2'!$B$13:$H$22,7,FALSE)))</f>
        <v>0</v>
      </c>
      <c r="G129" s="59" t="e">
        <f>VLOOKUP(A129,'[6]СПИСОК РАФ'!$C$14:$E$37,3,FALSE)</f>
        <v>#N/A</v>
      </c>
    </row>
    <row r="130" ht="15">
      <c r="B130" s="14"/>
    </row>
    <row r="131" spans="1:6" ht="15">
      <c r="A131" s="14" t="s">
        <v>19</v>
      </c>
      <c r="B131" s="80" t="str">
        <f>'[7]СПИСОК РАФ'!$H$9</f>
        <v>ДЗ-мини</v>
      </c>
      <c r="C131" s="80"/>
      <c r="D131" s="92"/>
      <c r="E131" s="92"/>
      <c r="F131" s="92"/>
    </row>
    <row r="132" spans="1:7" ht="15">
      <c r="A132" s="59">
        <f>'[7]СПИСОК РАФ'!C14</f>
        <v>5</v>
      </c>
      <c r="B132" s="60" t="str">
        <f>VLOOKUP(A132,'[7]СПИСОК РАФ'!$C$14:$D$37,2,FALSE)</f>
        <v>Карушева Елизавета</v>
      </c>
      <c r="C132" s="60">
        <f>A132</f>
        <v>5</v>
      </c>
      <c r="D132" s="78">
        <f>MAXA(E132:F132)</f>
        <v>36.793465306435856</v>
      </c>
      <c r="E132" s="78" t="str">
        <f>IF(ISERROR(VLOOKUP(A132,'[7]ИТОГОВЫЙ личный РАФ 1'!$C$14:$I$37,7,FALSE)),0,(VLOOKUP(A132,'[7]ИТОГОВЫЙ личный РАФ 1'!$C$14:$I$37,7,FALSE)))</f>
        <v>0</v>
      </c>
      <c r="F132" s="78">
        <f>IF(ISERROR(VLOOKUP(A132,'[7]ИТОГОВЫЙ ЛИЧНЫЙ РАФ 2'!$B$13:$H$22,7,FALSE)),0,(VLOOKUP(A132,'[7]ИТОГОВЫЙ ЛИЧНЫЙ РАФ 2'!$B$13:$H$22,7,FALSE)))</f>
        <v>36.793465306435856</v>
      </c>
      <c r="G132" s="59">
        <f>VLOOKUP(A132,'[7]СПИСОК РАФ'!$C$14:$E$37,3,FALSE)</f>
        <v>0</v>
      </c>
    </row>
    <row r="133" spans="1:7" ht="15">
      <c r="A133" s="59">
        <f>'[7]СПИСОК РАФ'!C15</f>
        <v>7</v>
      </c>
      <c r="B133" s="60" t="str">
        <f>VLOOKUP(A133,'[7]СПИСОК РАФ'!$C$14:$D$37,2,FALSE)</f>
        <v>Шакиров Данил</v>
      </c>
      <c r="C133" s="60">
        <f aca="true" t="shared" si="10" ref="C133:C155">A133</f>
        <v>7</v>
      </c>
      <c r="D133" s="78">
        <f aca="true" t="shared" si="11" ref="D133:D155">MAXA(E133:F133)</f>
        <v>62.10326734678207</v>
      </c>
      <c r="E133" s="78" t="str">
        <f>IF(ISERROR(VLOOKUP(A133,'[7]ИТОГОВЫЙ личный РАФ 1'!$C$14:$I$37,7,FALSE)),0,(VLOOKUP(A133,'[7]ИТОГОВЫЙ личный РАФ 1'!$C$14:$I$37,7,FALSE)))</f>
        <v>0</v>
      </c>
      <c r="F133" s="78">
        <f>IF(ISERROR(VLOOKUP(A133,'[7]ИТОГОВЫЙ ЛИЧНЫЙ РАФ 2'!$B$13:$H$22,7,FALSE)),0,(VLOOKUP(A133,'[7]ИТОГОВЫЙ ЛИЧНЫЙ РАФ 2'!$B$13:$H$22,7,FALSE)))</f>
        <v>62.10326734678207</v>
      </c>
      <c r="G133" s="59">
        <f>VLOOKUP(A133,'[7]СПИСОК РАФ'!$C$14:$E$37,3,FALSE)</f>
        <v>0</v>
      </c>
    </row>
    <row r="134" spans="1:7" ht="15">
      <c r="A134" s="59">
        <f>'[7]СПИСОК РАФ'!C16</f>
        <v>9</v>
      </c>
      <c r="B134" s="60" t="str">
        <f>VLOOKUP(A134,'[7]СПИСОК РАФ'!$C$14:$D$37,2,FALSE)</f>
        <v>Попов Иван</v>
      </c>
      <c r="C134" s="60">
        <f t="shared" si="10"/>
        <v>9</v>
      </c>
      <c r="D134" s="78">
        <f t="shared" si="11"/>
        <v>48.37062138532366</v>
      </c>
      <c r="E134" s="78" t="str">
        <f>IF(ISERROR(VLOOKUP(A134,'[7]ИТОГОВЫЙ личный РАФ 1'!$C$14:$I$37,7,FALSE)),0,(VLOOKUP(A134,'[7]ИТОГОВЫЙ личный РАФ 1'!$C$14:$I$37,7,FALSE)))</f>
        <v>0</v>
      </c>
      <c r="F134" s="78">
        <f>IF(ISERROR(VLOOKUP(A134,'[7]ИТОГОВЫЙ ЛИЧНЫЙ РАФ 2'!$B$13:$H$22,7,FALSE)),0,(VLOOKUP(A134,'[7]ИТОГОВЫЙ ЛИЧНЫЙ РАФ 2'!$B$13:$H$22,7,FALSE)))</f>
        <v>48.37062138532366</v>
      </c>
      <c r="G134" s="59">
        <f>VLOOKUP(A134,'[7]СПИСОК РАФ'!$C$14:$E$37,3,FALSE)</f>
        <v>0</v>
      </c>
    </row>
    <row r="135" spans="1:7" ht="15">
      <c r="A135" s="59">
        <f>'[7]СПИСОК РАФ'!C17</f>
        <v>11</v>
      </c>
      <c r="B135" s="60" t="str">
        <f>VLOOKUP(A135,'[7]СПИСОК РАФ'!$C$14:$D$37,2,FALSE)</f>
        <v>Юрченко Владимир</v>
      </c>
      <c r="C135" s="60">
        <f t="shared" si="10"/>
        <v>11</v>
      </c>
      <c r="D135" s="78">
        <f t="shared" si="11"/>
        <v>80</v>
      </c>
      <c r="E135" s="78" t="str">
        <f>IF(ISERROR(VLOOKUP(A135,'[7]ИТОГОВЫЙ личный РАФ 1'!$C$14:$I$37,7,FALSE)),0,(VLOOKUP(A135,'[7]ИТОГОВЫЙ личный РАФ 1'!$C$14:$I$37,7,FALSE)))</f>
        <v>0</v>
      </c>
      <c r="F135" s="78">
        <f>IF(ISERROR(VLOOKUP(A135,'[7]ИТОГОВЫЙ ЛИЧНЫЙ РАФ 2'!$B$13:$H$22,7,FALSE)),0,(VLOOKUP(A135,'[7]ИТОГОВЫЙ ЛИЧНЫЙ РАФ 2'!$B$13:$H$22,7,FALSE)))</f>
        <v>80</v>
      </c>
      <c r="G135" s="59">
        <f>VLOOKUP(A135,'[7]СПИСОК РАФ'!$C$14:$E$37,3,FALSE)</f>
        <v>0</v>
      </c>
    </row>
    <row r="136" spans="1:7" ht="15">
      <c r="A136" s="59">
        <f>'[7]СПИСОК РАФ'!C18</f>
        <v>55</v>
      </c>
      <c r="B136" s="60" t="str">
        <f>VLOOKUP(A136,'[7]СПИСОК РАФ'!$C$14:$D$37,2,FALSE)</f>
        <v>Гринкевич Софья</v>
      </c>
      <c r="C136" s="60">
        <f t="shared" si="10"/>
        <v>55</v>
      </c>
      <c r="D136" s="78">
        <f t="shared" si="11"/>
        <v>8.892788881509091</v>
      </c>
      <c r="E136" s="78" t="str">
        <f>IF(ISERROR(VLOOKUP(A136,'[7]ИТОГОВЫЙ личный РАФ 1'!$C$14:$I$37,7,FALSE)),0,(VLOOKUP(A136,'[7]ИТОГОВЫЙ личный РАФ 1'!$C$14:$I$37,7,FALSE)))</f>
        <v>0</v>
      </c>
      <c r="F136" s="78">
        <f>IF(ISERROR(VLOOKUP(A136,'[7]ИТОГОВЫЙ ЛИЧНЫЙ РАФ 2'!$B$13:$H$22,7,FALSE)),0,(VLOOKUP(A136,'[7]ИТОГОВЫЙ ЛИЧНЫЙ РАФ 2'!$B$13:$H$22,7,FALSE)))</f>
        <v>8.892788881509091</v>
      </c>
      <c r="G136" s="59" t="e">
        <f>VLOOKUP(A136,'[7]СПИСОК РАФ'!$C$14:$E$37,3,FALSE)</f>
        <v>#N/A</v>
      </c>
    </row>
    <row r="137" spans="1:7" ht="15">
      <c r="A137" s="59">
        <f>'[7]СПИСОК РАФ'!C19</f>
        <v>77</v>
      </c>
      <c r="B137" s="60" t="str">
        <f>VLOOKUP(A137,'[7]СПИСОК РАФ'!$C$14:$D$37,2,FALSE)</f>
        <v>Гринкевич Ян</v>
      </c>
      <c r="C137" s="60">
        <f t="shared" si="10"/>
        <v>77</v>
      </c>
      <c r="D137" s="78">
        <f t="shared" si="11"/>
        <v>1</v>
      </c>
      <c r="E137" s="78" t="str">
        <f>IF(ISERROR(VLOOKUP(A137,'[7]ИТОГОВЫЙ личный РАФ 1'!$C$14:$I$37,7,FALSE)),0,(VLOOKUP(A137,'[7]ИТОГОВЫЙ личный РАФ 1'!$C$14:$I$37,7,FALSE)))</f>
        <v>0</v>
      </c>
      <c r="F137" s="78">
        <f>IF(ISERROR(VLOOKUP(A137,'[7]ИТОГОВЫЙ ЛИЧНЫЙ РАФ 2'!$B$13:$H$22,7,FALSE)),0,(VLOOKUP(A137,'[7]ИТОГОВЫЙ ЛИЧНЫЙ РАФ 2'!$B$13:$H$22,7,FALSE)))</f>
        <v>1</v>
      </c>
      <c r="G137" s="59" t="e">
        <f>VLOOKUP(A137,'[7]СПИСОК РАФ'!$C$14:$E$37,3,FALSE)</f>
        <v>#N/A</v>
      </c>
    </row>
    <row r="138" spans="1:7" ht="15">
      <c r="A138" s="59">
        <f>'[7]СПИСОК РАФ'!C20</f>
        <v>90</v>
      </c>
      <c r="B138" s="60" t="str">
        <f>VLOOKUP(A138,'[7]СПИСОК РАФ'!$C$14:$D$37,2,FALSE)</f>
        <v>Лебедев Павел</v>
      </c>
      <c r="C138" s="60">
        <f t="shared" si="10"/>
        <v>90</v>
      </c>
      <c r="D138" s="78">
        <f t="shared" si="11"/>
        <v>17.372571140473255</v>
      </c>
      <c r="E138" s="78" t="str">
        <f>IF(ISERROR(VLOOKUP(A138,'[7]ИТОГОВЫЙ личный РАФ 1'!$C$14:$I$37,7,FALSE)),0,(VLOOKUP(A138,'[7]ИТОГОВЫЙ личный РАФ 1'!$C$14:$I$37,7,FALSE)))</f>
        <v>0</v>
      </c>
      <c r="F138" s="78">
        <f>IF(ISERROR(VLOOKUP(A138,'[7]ИТОГОВЫЙ ЛИЧНЫЙ РАФ 2'!$B$13:$H$22,7,FALSE)),0,(VLOOKUP(A138,'[7]ИТОГОВЫЙ ЛИЧНЫЙ РАФ 2'!$B$13:$H$22,7,FALSE)))</f>
        <v>17.372571140473255</v>
      </c>
      <c r="G138" s="59" t="e">
        <f>VLOOKUP(A138,'[7]СПИСОК РАФ'!$C$14:$E$37,3,FALSE)</f>
        <v>#N/A</v>
      </c>
    </row>
    <row r="139" spans="1:7" ht="15">
      <c r="A139" s="59">
        <f>'[7]СПИСОК РАФ'!C21</f>
        <v>96</v>
      </c>
      <c r="B139" s="60" t="str">
        <f>VLOOKUP(A139,'[7]СПИСОК РАФ'!$C$14:$D$37,2,FALSE)</f>
        <v>Мельников Никита</v>
      </c>
      <c r="C139" s="60">
        <f t="shared" si="10"/>
        <v>96</v>
      </c>
      <c r="D139" s="78">
        <f t="shared" si="11"/>
        <v>26.59378604655167</v>
      </c>
      <c r="E139" s="78" t="str">
        <f>IF(ISERROR(VLOOKUP(A139,'[7]ИТОГОВЫЙ личный РАФ 1'!$C$14:$I$37,7,FALSE)),0,(VLOOKUP(A139,'[7]ИТОГОВЫЙ личный РАФ 1'!$C$14:$I$37,7,FALSE)))</f>
        <v>0</v>
      </c>
      <c r="F139" s="78">
        <f>IF(ISERROR(VLOOKUP(A139,'[7]ИТОГОВЫЙ ЛИЧНЫЙ РАФ 2'!$B$13:$H$22,7,FALSE)),0,(VLOOKUP(A139,'[7]ИТОГОВЫЙ ЛИЧНЫЙ РАФ 2'!$B$13:$H$22,7,FALSE)))</f>
        <v>26.59378604655167</v>
      </c>
      <c r="G139" s="59" t="e">
        <f>VLOOKUP(A139,'[7]СПИСОК РАФ'!$C$14:$E$37,3,FALSE)</f>
        <v>#N/A</v>
      </c>
    </row>
    <row r="140" spans="1:7" ht="15">
      <c r="A140" s="59" t="e">
        <f>'[7]СПИСОК РАФ'!C22</f>
        <v>#N/A</v>
      </c>
      <c r="B140" s="60" t="e">
        <f>VLOOKUP(A140,'[7]СПИСОК РАФ'!$C$14:$D$37,2,FALSE)</f>
        <v>#N/A</v>
      </c>
      <c r="C140" s="60" t="e">
        <f t="shared" si="10"/>
        <v>#N/A</v>
      </c>
      <c r="D140" s="78">
        <f t="shared" si="11"/>
        <v>0</v>
      </c>
      <c r="E140" s="78">
        <f>IF(ISERROR(VLOOKUP(A140,'[7]ИТОГОВЫЙ личный РАФ 1'!$C$14:$I$37,7,FALSE)),0,(VLOOKUP(A140,'[7]ИТОГОВЫЙ личный РАФ 1'!$C$14:$I$37,7,FALSE)))</f>
        <v>0</v>
      </c>
      <c r="F140" s="78">
        <f>IF(ISERROR(VLOOKUP(A140,'[7]ИТОГОВЫЙ ЛИЧНЫЙ РАФ 2'!$B$13:$H$22,7,FALSE)),0,(VLOOKUP(A140,'[7]ИТОГОВЫЙ ЛИЧНЫЙ РАФ 2'!$B$13:$H$22,7,FALSE)))</f>
        <v>0</v>
      </c>
      <c r="G140" s="59" t="e">
        <f>VLOOKUP(A140,'[7]СПИСОК РАФ'!$C$14:$E$37,3,FALSE)</f>
        <v>#N/A</v>
      </c>
    </row>
    <row r="141" spans="1:7" ht="15">
      <c r="A141" s="59" t="e">
        <f>'[7]СПИСОК РАФ'!C23</f>
        <v>#N/A</v>
      </c>
      <c r="B141" s="60" t="e">
        <f>VLOOKUP(A141,'[7]СПИСОК РАФ'!$C$14:$D$37,2,FALSE)</f>
        <v>#N/A</v>
      </c>
      <c r="C141" s="60" t="e">
        <f t="shared" si="10"/>
        <v>#N/A</v>
      </c>
      <c r="D141" s="78">
        <f t="shared" si="11"/>
        <v>0</v>
      </c>
      <c r="E141" s="78">
        <f>IF(ISERROR(VLOOKUP(A141,'[7]ИТОГОВЫЙ личный РАФ 1'!$C$14:$I$37,7,FALSE)),0,(VLOOKUP(A141,'[7]ИТОГОВЫЙ личный РАФ 1'!$C$14:$I$37,7,FALSE)))</f>
        <v>0</v>
      </c>
      <c r="F141" s="78">
        <f>IF(ISERROR(VLOOKUP(A141,'[7]ИТОГОВЫЙ ЛИЧНЫЙ РАФ 2'!$B$13:$H$22,7,FALSE)),0,(VLOOKUP(A141,'[7]ИТОГОВЫЙ ЛИЧНЫЙ РАФ 2'!$B$13:$H$22,7,FALSE)))</f>
        <v>0</v>
      </c>
      <c r="G141" s="59" t="e">
        <f>VLOOKUP(A141,'[7]СПИСОК РАФ'!$C$14:$E$37,3,FALSE)</f>
        <v>#N/A</v>
      </c>
    </row>
    <row r="142" spans="1:7" ht="15">
      <c r="A142" s="59" t="e">
        <f>'[7]СПИСОК РАФ'!C24</f>
        <v>#N/A</v>
      </c>
      <c r="B142" s="60" t="e">
        <f>VLOOKUP(A142,'[7]СПИСОК РАФ'!$C$14:$D$37,2,FALSE)</f>
        <v>#N/A</v>
      </c>
      <c r="C142" s="60" t="e">
        <f t="shared" si="10"/>
        <v>#N/A</v>
      </c>
      <c r="D142" s="78">
        <f t="shared" si="11"/>
        <v>0</v>
      </c>
      <c r="E142" s="78">
        <f>IF(ISERROR(VLOOKUP(A142,'[7]ИТОГОВЫЙ личный РАФ 1'!$C$14:$I$37,7,FALSE)),0,(VLOOKUP(A142,'[7]ИТОГОВЫЙ личный РАФ 1'!$C$14:$I$37,7,FALSE)))</f>
        <v>0</v>
      </c>
      <c r="F142" s="78">
        <f>IF(ISERROR(VLOOKUP(A142,'[7]ИТОГОВЫЙ ЛИЧНЫЙ РАФ 2'!$B$13:$H$22,7,FALSE)),0,(VLOOKUP(A142,'[7]ИТОГОВЫЙ ЛИЧНЫЙ РАФ 2'!$B$13:$H$22,7,FALSE)))</f>
        <v>0</v>
      </c>
      <c r="G142" s="59" t="e">
        <f>VLOOKUP(A142,'[7]СПИСОК РАФ'!$C$14:$E$37,3,FALSE)</f>
        <v>#N/A</v>
      </c>
    </row>
    <row r="143" spans="1:7" ht="15">
      <c r="A143" s="59" t="e">
        <f>'[7]СПИСОК РАФ'!C25</f>
        <v>#N/A</v>
      </c>
      <c r="B143" s="60" t="e">
        <f>VLOOKUP(A143,'[7]СПИСОК РАФ'!$C$14:$D$37,2,FALSE)</f>
        <v>#N/A</v>
      </c>
      <c r="C143" s="60" t="e">
        <f t="shared" si="10"/>
        <v>#N/A</v>
      </c>
      <c r="D143" s="78">
        <f t="shared" si="11"/>
        <v>0</v>
      </c>
      <c r="E143" s="78">
        <f>IF(ISERROR(VLOOKUP(A143,'[7]ИТОГОВЫЙ личный РАФ 1'!$C$14:$I$37,7,FALSE)),0,(VLOOKUP(A143,'[7]ИТОГОВЫЙ личный РАФ 1'!$C$14:$I$37,7,FALSE)))</f>
        <v>0</v>
      </c>
      <c r="F143" s="78">
        <f>IF(ISERROR(VLOOKUP(A143,'[7]ИТОГОВЫЙ ЛИЧНЫЙ РАФ 2'!$B$13:$H$22,7,FALSE)),0,(VLOOKUP(A143,'[7]ИТОГОВЫЙ ЛИЧНЫЙ РАФ 2'!$B$13:$H$22,7,FALSE)))</f>
        <v>0</v>
      </c>
      <c r="G143" s="59" t="e">
        <f>VLOOKUP(A143,'[7]СПИСОК РАФ'!$C$14:$E$37,3,FALSE)</f>
        <v>#N/A</v>
      </c>
    </row>
    <row r="144" spans="1:7" ht="15">
      <c r="A144" s="59" t="e">
        <f>'[7]СПИСОК РАФ'!C26</f>
        <v>#N/A</v>
      </c>
      <c r="B144" s="60" t="e">
        <f>VLOOKUP(A144,'[7]СПИСОК РАФ'!$C$14:$D$37,2,FALSE)</f>
        <v>#N/A</v>
      </c>
      <c r="C144" s="60" t="e">
        <f t="shared" si="10"/>
        <v>#N/A</v>
      </c>
      <c r="D144" s="78">
        <f t="shared" si="11"/>
        <v>0</v>
      </c>
      <c r="E144" s="78">
        <f>IF(ISERROR(VLOOKUP(A144,'[7]ИТОГОВЫЙ личный РАФ 1'!$C$14:$I$37,7,FALSE)),0,(VLOOKUP(A144,'[7]ИТОГОВЫЙ личный РАФ 1'!$C$14:$I$37,7,FALSE)))</f>
        <v>0</v>
      </c>
      <c r="F144" s="78">
        <f>IF(ISERROR(VLOOKUP(A144,'[7]ИТОГОВЫЙ ЛИЧНЫЙ РАФ 2'!$B$13:$H$22,7,FALSE)),0,(VLOOKUP(A144,'[7]ИТОГОВЫЙ ЛИЧНЫЙ РАФ 2'!$B$13:$H$22,7,FALSE)))</f>
        <v>0</v>
      </c>
      <c r="G144" s="59" t="e">
        <f>VLOOKUP(A144,'[7]СПИСОК РАФ'!$C$14:$E$37,3,FALSE)</f>
        <v>#N/A</v>
      </c>
    </row>
    <row r="145" spans="1:7" ht="15">
      <c r="A145" s="59" t="e">
        <f>'[7]СПИСОК РАФ'!C27</f>
        <v>#N/A</v>
      </c>
      <c r="B145" s="60" t="e">
        <f>VLOOKUP(A145,'[7]СПИСОК РАФ'!$C$14:$D$37,2,FALSE)</f>
        <v>#N/A</v>
      </c>
      <c r="C145" s="60" t="e">
        <f t="shared" si="10"/>
        <v>#N/A</v>
      </c>
      <c r="D145" s="78">
        <f t="shared" si="11"/>
        <v>0</v>
      </c>
      <c r="E145" s="78">
        <f>IF(ISERROR(VLOOKUP(A145,'[7]ИТОГОВЫЙ личный РАФ 1'!$C$14:$I$37,7,FALSE)),0,(VLOOKUP(A145,'[7]ИТОГОВЫЙ личный РАФ 1'!$C$14:$I$37,7,FALSE)))</f>
        <v>0</v>
      </c>
      <c r="F145" s="78">
        <f>IF(ISERROR(VLOOKUP(A145,'[7]ИТОГОВЫЙ ЛИЧНЫЙ РАФ 2'!$B$13:$H$22,7,FALSE)),0,(VLOOKUP(A145,'[7]ИТОГОВЫЙ ЛИЧНЫЙ РАФ 2'!$B$13:$H$22,7,FALSE)))</f>
        <v>0</v>
      </c>
      <c r="G145" s="59" t="e">
        <f>VLOOKUP(A145,'[7]СПИСОК РАФ'!$C$14:$E$37,3,FALSE)</f>
        <v>#N/A</v>
      </c>
    </row>
    <row r="146" spans="1:7" ht="15">
      <c r="A146" s="59" t="e">
        <f>'[7]СПИСОК РАФ'!C28</f>
        <v>#N/A</v>
      </c>
      <c r="B146" s="60" t="e">
        <f>VLOOKUP(A146,'[7]СПИСОК РАФ'!$C$14:$D$37,2,FALSE)</f>
        <v>#N/A</v>
      </c>
      <c r="C146" s="60" t="e">
        <f t="shared" si="10"/>
        <v>#N/A</v>
      </c>
      <c r="D146" s="78">
        <f t="shared" si="11"/>
        <v>0</v>
      </c>
      <c r="E146" s="78">
        <f>IF(ISERROR(VLOOKUP(A146,'[7]ИТОГОВЫЙ личный РАФ 1'!$C$14:$I$37,7,FALSE)),0,(VLOOKUP(A146,'[7]ИТОГОВЫЙ личный РАФ 1'!$C$14:$I$37,7,FALSE)))</f>
        <v>0</v>
      </c>
      <c r="F146" s="78">
        <f>IF(ISERROR(VLOOKUP(A146,'[7]ИТОГОВЫЙ ЛИЧНЫЙ РАФ 2'!$B$13:$H$22,7,FALSE)),0,(VLOOKUP(A146,'[7]ИТОГОВЫЙ ЛИЧНЫЙ РАФ 2'!$B$13:$H$22,7,FALSE)))</f>
        <v>0</v>
      </c>
      <c r="G146" s="59" t="e">
        <f>VLOOKUP(A146,'[7]СПИСОК РАФ'!$C$14:$E$37,3,FALSE)</f>
        <v>#N/A</v>
      </c>
    </row>
    <row r="147" spans="1:7" ht="15">
      <c r="A147" s="59" t="e">
        <f>'[7]СПИСОК РАФ'!C29</f>
        <v>#N/A</v>
      </c>
      <c r="B147" s="60" t="e">
        <f>VLOOKUP(A147,'[7]СПИСОК РАФ'!$C$14:$D$37,2,FALSE)</f>
        <v>#N/A</v>
      </c>
      <c r="C147" s="60" t="e">
        <f t="shared" si="10"/>
        <v>#N/A</v>
      </c>
      <c r="D147" s="78">
        <f t="shared" si="11"/>
        <v>0</v>
      </c>
      <c r="E147" s="78">
        <f>IF(ISERROR(VLOOKUP(A147,'[7]ИТОГОВЫЙ личный РАФ 1'!$C$14:$I$37,7,FALSE)),0,(VLOOKUP(A147,'[7]ИТОГОВЫЙ личный РАФ 1'!$C$14:$I$37,7,FALSE)))</f>
        <v>0</v>
      </c>
      <c r="F147" s="78">
        <f>IF(ISERROR(VLOOKUP(A147,'[7]ИТОГОВЫЙ ЛИЧНЫЙ РАФ 2'!$B$13:$H$22,7,FALSE)),0,(VLOOKUP(A147,'[7]ИТОГОВЫЙ ЛИЧНЫЙ РАФ 2'!$B$13:$H$22,7,FALSE)))</f>
        <v>0</v>
      </c>
      <c r="G147" s="59" t="e">
        <f>VLOOKUP(A147,'[7]СПИСОК РАФ'!$C$14:$E$37,3,FALSE)</f>
        <v>#N/A</v>
      </c>
    </row>
    <row r="148" spans="1:7" ht="15">
      <c r="A148" s="59" t="e">
        <f>'[7]СПИСОК РАФ'!C30</f>
        <v>#N/A</v>
      </c>
      <c r="B148" s="60" t="e">
        <f>VLOOKUP(A148,'[7]СПИСОК РАФ'!$C$14:$D$37,2,FALSE)</f>
        <v>#N/A</v>
      </c>
      <c r="C148" s="60" t="e">
        <f t="shared" si="10"/>
        <v>#N/A</v>
      </c>
      <c r="D148" s="78">
        <f t="shared" si="11"/>
        <v>0</v>
      </c>
      <c r="E148" s="78">
        <f>IF(ISERROR(VLOOKUP(A148,'[7]ИТОГОВЫЙ личный РАФ 1'!$C$14:$I$37,7,FALSE)),0,(VLOOKUP(A148,'[7]ИТОГОВЫЙ личный РАФ 1'!$C$14:$I$37,7,FALSE)))</f>
        <v>0</v>
      </c>
      <c r="F148" s="78">
        <f>IF(ISERROR(VLOOKUP(A148,'[7]ИТОГОВЫЙ ЛИЧНЫЙ РАФ 2'!$B$13:$H$22,7,FALSE)),0,(VLOOKUP(A148,'[7]ИТОГОВЫЙ ЛИЧНЫЙ РАФ 2'!$B$13:$H$22,7,FALSE)))</f>
        <v>0</v>
      </c>
      <c r="G148" s="59" t="e">
        <f>VLOOKUP(A148,'[7]СПИСОК РАФ'!$C$14:$E$37,3,FALSE)</f>
        <v>#N/A</v>
      </c>
    </row>
    <row r="149" spans="1:7" ht="15">
      <c r="A149" s="59" t="e">
        <f>'[7]СПИСОК РАФ'!C31</f>
        <v>#N/A</v>
      </c>
      <c r="B149" s="60" t="e">
        <f>VLOOKUP(A149,'[7]СПИСОК РАФ'!$C$14:$D$37,2,FALSE)</f>
        <v>#N/A</v>
      </c>
      <c r="C149" s="60" t="e">
        <f t="shared" si="10"/>
        <v>#N/A</v>
      </c>
      <c r="D149" s="78">
        <f t="shared" si="11"/>
        <v>0</v>
      </c>
      <c r="E149" s="78">
        <f>IF(ISERROR(VLOOKUP(A149,'[7]ИТОГОВЫЙ личный РАФ 1'!$C$14:$I$37,7,FALSE)),0,(VLOOKUP(A149,'[7]ИТОГОВЫЙ личный РАФ 1'!$C$14:$I$37,7,FALSE)))</f>
        <v>0</v>
      </c>
      <c r="F149" s="78">
        <f>IF(ISERROR(VLOOKUP(A149,'[7]ИТОГОВЫЙ ЛИЧНЫЙ РАФ 2'!$B$13:$H$22,7,FALSE)),0,(VLOOKUP(A149,'[7]ИТОГОВЫЙ ЛИЧНЫЙ РАФ 2'!$B$13:$H$22,7,FALSE)))</f>
        <v>0</v>
      </c>
      <c r="G149" s="59" t="e">
        <f>VLOOKUP(A149,'[7]СПИСОК РАФ'!$C$14:$E$37,3,FALSE)</f>
        <v>#N/A</v>
      </c>
    </row>
    <row r="150" spans="1:7" ht="15">
      <c r="A150" s="59" t="e">
        <f>'[7]СПИСОК РАФ'!C32</f>
        <v>#N/A</v>
      </c>
      <c r="B150" s="60" t="e">
        <f>VLOOKUP(A150,'[7]СПИСОК РАФ'!$C$14:$D$37,2,FALSE)</f>
        <v>#N/A</v>
      </c>
      <c r="C150" s="60" t="e">
        <f t="shared" si="10"/>
        <v>#N/A</v>
      </c>
      <c r="D150" s="78">
        <f t="shared" si="11"/>
        <v>0</v>
      </c>
      <c r="E150" s="78">
        <f>IF(ISERROR(VLOOKUP(A150,'[7]ИТОГОВЫЙ личный РАФ 1'!$C$14:$I$37,7,FALSE)),0,(VLOOKUP(A150,'[7]ИТОГОВЫЙ личный РАФ 1'!$C$14:$I$37,7,FALSE)))</f>
        <v>0</v>
      </c>
      <c r="F150" s="78">
        <f>IF(ISERROR(VLOOKUP(A150,'[7]ИТОГОВЫЙ ЛИЧНЫЙ РАФ 2'!$B$13:$H$22,7,FALSE)),0,(VLOOKUP(A150,'[7]ИТОГОВЫЙ ЛИЧНЫЙ РАФ 2'!$B$13:$H$22,7,FALSE)))</f>
        <v>0</v>
      </c>
      <c r="G150" s="59" t="e">
        <f>VLOOKUP(A150,'[7]СПИСОК РАФ'!$C$14:$E$37,3,FALSE)</f>
        <v>#N/A</v>
      </c>
    </row>
    <row r="151" spans="1:7" ht="15">
      <c r="A151" s="59" t="e">
        <f>'[7]СПИСОК РАФ'!C33</f>
        <v>#N/A</v>
      </c>
      <c r="B151" s="60" t="e">
        <f>VLOOKUP(A151,'[7]СПИСОК РАФ'!$C$14:$D$37,2,FALSE)</f>
        <v>#N/A</v>
      </c>
      <c r="C151" s="60" t="e">
        <f t="shared" si="10"/>
        <v>#N/A</v>
      </c>
      <c r="D151" s="78">
        <f t="shared" si="11"/>
        <v>0</v>
      </c>
      <c r="E151" s="78">
        <f>IF(ISERROR(VLOOKUP(A151,'[7]ИТОГОВЫЙ личный РАФ 1'!$C$14:$I$37,7,FALSE)),0,(VLOOKUP(A151,'[7]ИТОГОВЫЙ личный РАФ 1'!$C$14:$I$37,7,FALSE)))</f>
        <v>0</v>
      </c>
      <c r="F151" s="78">
        <f>IF(ISERROR(VLOOKUP(A151,'[7]ИТОГОВЫЙ ЛИЧНЫЙ РАФ 2'!$B$13:$H$22,7,FALSE)),0,(VLOOKUP(A151,'[7]ИТОГОВЫЙ ЛИЧНЫЙ РАФ 2'!$B$13:$H$22,7,FALSE)))</f>
        <v>0</v>
      </c>
      <c r="G151" s="59" t="e">
        <f>VLOOKUP(A151,'[7]СПИСОК РАФ'!$C$14:$E$37,3,FALSE)</f>
        <v>#N/A</v>
      </c>
    </row>
    <row r="152" spans="1:7" ht="15">
      <c r="A152" s="59" t="e">
        <f>'[7]СПИСОК РАФ'!C34</f>
        <v>#N/A</v>
      </c>
      <c r="B152" s="60" t="e">
        <f>VLOOKUP(A152,'[7]СПИСОК РАФ'!$C$14:$D$37,2,FALSE)</f>
        <v>#N/A</v>
      </c>
      <c r="C152" s="60" t="e">
        <f t="shared" si="10"/>
        <v>#N/A</v>
      </c>
      <c r="D152" s="78">
        <f t="shared" si="11"/>
        <v>0</v>
      </c>
      <c r="E152" s="78">
        <f>IF(ISERROR(VLOOKUP(A152,'[7]ИТОГОВЫЙ личный РАФ 1'!$C$14:$I$37,7,FALSE)),0,(VLOOKUP(A152,'[7]ИТОГОВЫЙ личный РАФ 1'!$C$14:$I$37,7,FALSE)))</f>
        <v>0</v>
      </c>
      <c r="F152" s="78">
        <f>IF(ISERROR(VLOOKUP(A152,'[7]ИТОГОВЫЙ ЛИЧНЫЙ РАФ 2'!$B$13:$H$22,7,FALSE)),0,(VLOOKUP(A152,'[7]ИТОГОВЫЙ ЛИЧНЫЙ РАФ 2'!$B$13:$H$22,7,FALSE)))</f>
        <v>0</v>
      </c>
      <c r="G152" s="59" t="e">
        <f>VLOOKUP(A152,'[7]СПИСОК РАФ'!$C$14:$E$37,3,FALSE)</f>
        <v>#N/A</v>
      </c>
    </row>
    <row r="153" spans="1:7" ht="15">
      <c r="A153" s="59" t="e">
        <f>'[7]СПИСОК РАФ'!C35</f>
        <v>#N/A</v>
      </c>
      <c r="B153" s="60" t="e">
        <f>VLOOKUP(A153,'[7]СПИСОК РАФ'!$C$14:$D$37,2,FALSE)</f>
        <v>#N/A</v>
      </c>
      <c r="C153" s="60" t="e">
        <f t="shared" si="10"/>
        <v>#N/A</v>
      </c>
      <c r="D153" s="78">
        <f t="shared" si="11"/>
        <v>0</v>
      </c>
      <c r="E153" s="78">
        <f>IF(ISERROR(VLOOKUP(A153,'[7]ИТОГОВЫЙ личный РАФ 1'!$C$14:$I$37,7,FALSE)),0,(VLOOKUP(A153,'[7]ИТОГОВЫЙ личный РАФ 1'!$C$14:$I$37,7,FALSE)))</f>
        <v>0</v>
      </c>
      <c r="F153" s="78">
        <f>IF(ISERROR(VLOOKUP(A153,'[7]ИТОГОВЫЙ ЛИЧНЫЙ РАФ 2'!$B$13:$H$22,7,FALSE)),0,(VLOOKUP(A153,'[7]ИТОГОВЫЙ ЛИЧНЫЙ РАФ 2'!$B$13:$H$22,7,FALSE)))</f>
        <v>0</v>
      </c>
      <c r="G153" s="59" t="e">
        <f>VLOOKUP(A153,'[7]СПИСОК РАФ'!$C$14:$E$37,3,FALSE)</f>
        <v>#N/A</v>
      </c>
    </row>
    <row r="154" spans="1:7" ht="15">
      <c r="A154" s="59" t="e">
        <f>'[7]СПИСОК РАФ'!C36</f>
        <v>#N/A</v>
      </c>
      <c r="B154" s="60" t="e">
        <f>VLOOKUP(A154,'[7]СПИСОК РАФ'!$C$14:$D$37,2,FALSE)</f>
        <v>#N/A</v>
      </c>
      <c r="C154" s="60" t="e">
        <f t="shared" si="10"/>
        <v>#N/A</v>
      </c>
      <c r="D154" s="78">
        <f t="shared" si="11"/>
        <v>0</v>
      </c>
      <c r="E154" s="78">
        <f>IF(ISERROR(VLOOKUP(A154,'[7]ИТОГОВЫЙ личный РАФ 1'!$C$14:$I$37,7,FALSE)),0,(VLOOKUP(A154,'[7]ИТОГОВЫЙ личный РАФ 1'!$C$14:$I$37,7,FALSE)))</f>
        <v>0</v>
      </c>
      <c r="F154" s="78">
        <f>IF(ISERROR(VLOOKUP(A154,'[7]ИТОГОВЫЙ ЛИЧНЫЙ РАФ 2'!$B$13:$H$22,7,FALSE)),0,(VLOOKUP(A154,'[7]ИТОГОВЫЙ ЛИЧНЫЙ РАФ 2'!$B$13:$H$22,7,FALSE)))</f>
        <v>0</v>
      </c>
      <c r="G154" s="59" t="e">
        <f>VLOOKUP(A154,'[7]СПИСОК РАФ'!$C$14:$E$37,3,FALSE)</f>
        <v>#N/A</v>
      </c>
    </row>
    <row r="155" spans="1:7" ht="15">
      <c r="A155" s="59" t="e">
        <f>'[7]СПИСОК РАФ'!C37</f>
        <v>#N/A</v>
      </c>
      <c r="B155" s="60" t="e">
        <f>VLOOKUP(A155,'[7]СПИСОК РАФ'!$C$14:$D$37,2,FALSE)</f>
        <v>#N/A</v>
      </c>
      <c r="C155" s="60" t="e">
        <f t="shared" si="10"/>
        <v>#N/A</v>
      </c>
      <c r="D155" s="78">
        <f t="shared" si="11"/>
        <v>0</v>
      </c>
      <c r="E155" s="78">
        <f>IF(ISERROR(VLOOKUP(A155,'[7]ИТОГОВЫЙ личный РАФ 1'!$C$14:$I$37,7,FALSE)),0,(VLOOKUP(A155,'[7]ИТОГОВЫЙ личный РАФ 1'!$C$14:$I$37,7,FALSE)))</f>
        <v>0</v>
      </c>
      <c r="F155" s="78">
        <f>IF(ISERROR(VLOOKUP(A155,'[7]ИТОГОВЫЙ ЛИЧНЫЙ РАФ 2'!$B$13:$H$22,7,FALSE)),0,(VLOOKUP(A155,'[7]ИТОГОВЫЙ ЛИЧНЫЙ РАФ 2'!$B$13:$H$22,7,FALSE)))</f>
        <v>0</v>
      </c>
      <c r="G155" s="59" t="e">
        <f>VLOOKUP(A155,'[7]СПИСОК РАФ'!$C$14:$E$37,3,FALSE)</f>
        <v>#N/A</v>
      </c>
    </row>
    <row r="156" ht="15">
      <c r="B156" s="14"/>
    </row>
    <row r="157" spans="1:6" ht="15">
      <c r="A157" s="14" t="s">
        <v>19</v>
      </c>
      <c r="B157" s="80" t="str">
        <f>'[8]СПИСОК РАФ'!$H$9</f>
        <v>Д2-юниор</v>
      </c>
      <c r="C157" s="80"/>
      <c r="D157" s="92"/>
      <c r="E157" s="92"/>
      <c r="F157" s="92"/>
    </row>
    <row r="158" spans="1:7" ht="15">
      <c r="A158" s="59" t="e">
        <f>'[8]СПИСОК РАФ'!C14</f>
        <v>#N/A</v>
      </c>
      <c r="B158" s="60" t="e">
        <f>VLOOKUP(A158,'[8]СПИСОК РАФ'!$C$14:$D$37,2,FALSE)</f>
        <v>#N/A</v>
      </c>
      <c r="C158" s="60" t="e">
        <f>A158</f>
        <v>#N/A</v>
      </c>
      <c r="D158" s="78">
        <f>MAXA(E158:F158)</f>
        <v>0</v>
      </c>
      <c r="E158" s="78">
        <f>IF(ISERROR(VLOOKUP(A158,'[8]ИТОГОВЫЙ личный РАФ 1'!$C$14:$I$37,7,FALSE)),0,(VLOOKUP(A158,'[8]ИТОГОВЫЙ личный РАФ 1'!$C$14:$I$37,7,FALSE)))</f>
        <v>0</v>
      </c>
      <c r="F158" s="78">
        <f>IF(ISERROR(VLOOKUP(A158,'[8]ИТОГОВЫЙ ЛИЧНЫЙ РАФ 2'!$B$13:$H$22,7,FALSE)),0,(VLOOKUP(A158,'[8]ИТОГОВЫЙ ЛИЧНЫЙ РАФ 2'!$B$13:$H$22,7,FALSE)))</f>
        <v>0</v>
      </c>
      <c r="G158" s="59" t="e">
        <f>VLOOKUP(A158,'[8]СПИСОК РАФ'!$C$14:$E$37,3,FALSE)</f>
        <v>#N/A</v>
      </c>
    </row>
    <row r="159" spans="1:7" ht="15">
      <c r="A159" s="59" t="e">
        <f>'[8]СПИСОК РАФ'!C15</f>
        <v>#N/A</v>
      </c>
      <c r="B159" s="60" t="e">
        <f>VLOOKUP(A159,'[8]СПИСОК РАФ'!$C$14:$D$37,2,FALSE)</f>
        <v>#N/A</v>
      </c>
      <c r="C159" s="60" t="e">
        <f aca="true" t="shared" si="12" ref="C159:C181">A159</f>
        <v>#N/A</v>
      </c>
      <c r="D159" s="78">
        <f aca="true" t="shared" si="13" ref="D159:D181">MAXA(E159:F159)</f>
        <v>0</v>
      </c>
      <c r="E159" s="78">
        <f>IF(ISERROR(VLOOKUP(A159,'[8]ИТОГОВЫЙ личный РАФ 1'!$C$14:$I$37,7,FALSE)),0,(VLOOKUP(A159,'[8]ИТОГОВЫЙ личный РАФ 1'!$C$14:$I$37,7,FALSE)))</f>
        <v>0</v>
      </c>
      <c r="F159" s="78">
        <f>IF(ISERROR(VLOOKUP(A159,'[8]ИТОГОВЫЙ ЛИЧНЫЙ РАФ 2'!$B$13:$H$22,7,FALSE)),0,(VLOOKUP(A159,'[8]ИТОГОВЫЙ ЛИЧНЫЙ РАФ 2'!$B$13:$H$22,7,FALSE)))</f>
        <v>0</v>
      </c>
      <c r="G159" s="59" t="e">
        <f>VLOOKUP(A159,'[8]СПИСОК РАФ'!$C$14:$E$37,3,FALSE)</f>
        <v>#N/A</v>
      </c>
    </row>
    <row r="160" spans="1:7" ht="15">
      <c r="A160" s="59" t="e">
        <f>'[8]СПИСОК РАФ'!C16</f>
        <v>#N/A</v>
      </c>
      <c r="B160" s="60" t="e">
        <f>VLOOKUP(A160,'[8]СПИСОК РАФ'!$C$14:$D$37,2,FALSE)</f>
        <v>#N/A</v>
      </c>
      <c r="C160" s="60" t="e">
        <f t="shared" si="12"/>
        <v>#N/A</v>
      </c>
      <c r="D160" s="78">
        <f t="shared" si="13"/>
        <v>0</v>
      </c>
      <c r="E160" s="78">
        <f>IF(ISERROR(VLOOKUP(A160,'[8]ИТОГОВЫЙ личный РАФ 1'!$C$14:$I$37,7,FALSE)),0,(VLOOKUP(A160,'[8]ИТОГОВЫЙ личный РАФ 1'!$C$14:$I$37,7,FALSE)))</f>
        <v>0</v>
      </c>
      <c r="F160" s="78">
        <f>IF(ISERROR(VLOOKUP(A160,'[8]ИТОГОВЫЙ ЛИЧНЫЙ РАФ 2'!$B$13:$H$22,7,FALSE)),0,(VLOOKUP(A160,'[8]ИТОГОВЫЙ ЛИЧНЫЙ РАФ 2'!$B$13:$H$22,7,FALSE)))</f>
        <v>0</v>
      </c>
      <c r="G160" s="59" t="e">
        <f>VLOOKUP(A160,'[8]СПИСОК РАФ'!$C$14:$E$37,3,FALSE)</f>
        <v>#N/A</v>
      </c>
    </row>
    <row r="161" spans="1:7" ht="15">
      <c r="A161" s="59" t="e">
        <f>'[8]СПИСОК РАФ'!C17</f>
        <v>#N/A</v>
      </c>
      <c r="B161" s="60" t="e">
        <f>VLOOKUP(A161,'[8]СПИСОК РАФ'!$C$14:$D$37,2,FALSE)</f>
        <v>#N/A</v>
      </c>
      <c r="C161" s="60" t="e">
        <f t="shared" si="12"/>
        <v>#N/A</v>
      </c>
      <c r="D161" s="78">
        <f t="shared" si="13"/>
        <v>0</v>
      </c>
      <c r="E161" s="78">
        <f>IF(ISERROR(VLOOKUP(A161,'[8]ИТОГОВЫЙ личный РАФ 1'!$C$14:$I$37,7,FALSE)),0,(VLOOKUP(A161,'[8]ИТОГОВЫЙ личный РАФ 1'!$C$14:$I$37,7,FALSE)))</f>
        <v>0</v>
      </c>
      <c r="F161" s="78">
        <f>IF(ISERROR(VLOOKUP(A161,'[8]ИТОГОВЫЙ ЛИЧНЫЙ РАФ 2'!$B$13:$H$22,7,FALSE)),0,(VLOOKUP(A161,'[8]ИТОГОВЫЙ ЛИЧНЫЙ РАФ 2'!$B$13:$H$22,7,FALSE)))</f>
        <v>0</v>
      </c>
      <c r="G161" s="59" t="e">
        <f>VLOOKUP(A161,'[8]СПИСОК РАФ'!$C$14:$E$37,3,FALSE)</f>
        <v>#N/A</v>
      </c>
    </row>
    <row r="162" spans="1:7" ht="15">
      <c r="A162" s="59" t="e">
        <f>'[8]СПИСОК РАФ'!C18</f>
        <v>#N/A</v>
      </c>
      <c r="B162" s="60" t="e">
        <f>VLOOKUP(A162,'[8]СПИСОК РАФ'!$C$14:$D$37,2,FALSE)</f>
        <v>#N/A</v>
      </c>
      <c r="C162" s="60" t="e">
        <f t="shared" si="12"/>
        <v>#N/A</v>
      </c>
      <c r="D162" s="78">
        <f t="shared" si="13"/>
        <v>0</v>
      </c>
      <c r="E162" s="78">
        <f>IF(ISERROR(VLOOKUP(A162,'[8]ИТОГОВЫЙ личный РАФ 1'!$C$14:$I$37,7,FALSE)),0,(VLOOKUP(A162,'[8]ИТОГОВЫЙ личный РАФ 1'!$C$14:$I$37,7,FALSE)))</f>
        <v>0</v>
      </c>
      <c r="F162" s="78">
        <f>IF(ISERROR(VLOOKUP(A162,'[8]ИТОГОВЫЙ ЛИЧНЫЙ РАФ 2'!$B$13:$H$22,7,FALSE)),0,(VLOOKUP(A162,'[8]ИТОГОВЫЙ ЛИЧНЫЙ РАФ 2'!$B$13:$H$22,7,FALSE)))</f>
        <v>0</v>
      </c>
      <c r="G162" s="59" t="e">
        <f>VLOOKUP(A162,'[8]СПИСОК РАФ'!$C$14:$E$37,3,FALSE)</f>
        <v>#N/A</v>
      </c>
    </row>
    <row r="163" spans="1:7" ht="15">
      <c r="A163" s="59" t="e">
        <f>'[8]СПИСОК РАФ'!C19</f>
        <v>#N/A</v>
      </c>
      <c r="B163" s="60" t="e">
        <f>VLOOKUP(A163,'[8]СПИСОК РАФ'!$C$14:$D$37,2,FALSE)</f>
        <v>#N/A</v>
      </c>
      <c r="C163" s="60" t="e">
        <f t="shared" si="12"/>
        <v>#N/A</v>
      </c>
      <c r="D163" s="78">
        <f t="shared" si="13"/>
        <v>0</v>
      </c>
      <c r="E163" s="78">
        <f>IF(ISERROR(VLOOKUP(A163,'[8]ИТОГОВЫЙ личный РАФ 1'!$C$14:$I$37,7,FALSE)),0,(VLOOKUP(A163,'[8]ИТОГОВЫЙ личный РАФ 1'!$C$14:$I$37,7,FALSE)))</f>
        <v>0</v>
      </c>
      <c r="F163" s="78">
        <f>IF(ISERROR(VLOOKUP(A163,'[8]ИТОГОВЫЙ ЛИЧНЫЙ РАФ 2'!$B$13:$H$22,7,FALSE)),0,(VLOOKUP(A163,'[8]ИТОГОВЫЙ ЛИЧНЫЙ РАФ 2'!$B$13:$H$22,7,FALSE)))</f>
        <v>0</v>
      </c>
      <c r="G163" s="59" t="e">
        <f>VLOOKUP(A163,'[8]СПИСОК РАФ'!$C$14:$E$37,3,FALSE)</f>
        <v>#N/A</v>
      </c>
    </row>
    <row r="164" spans="1:7" ht="15">
      <c r="A164" s="59" t="e">
        <f>'[8]СПИСОК РАФ'!C20</f>
        <v>#N/A</v>
      </c>
      <c r="B164" s="60" t="e">
        <f>VLOOKUP(A164,'[8]СПИСОК РАФ'!$C$14:$D$37,2,FALSE)</f>
        <v>#N/A</v>
      </c>
      <c r="C164" s="60" t="e">
        <f t="shared" si="12"/>
        <v>#N/A</v>
      </c>
      <c r="D164" s="78">
        <f t="shared" si="13"/>
        <v>0</v>
      </c>
      <c r="E164" s="78">
        <f>IF(ISERROR(VLOOKUP(A164,'[8]ИТОГОВЫЙ личный РАФ 1'!$C$14:$I$37,7,FALSE)),0,(VLOOKUP(A164,'[8]ИТОГОВЫЙ личный РАФ 1'!$C$14:$I$37,7,FALSE)))</f>
        <v>0</v>
      </c>
      <c r="F164" s="78">
        <f>IF(ISERROR(VLOOKUP(A164,'[8]ИТОГОВЫЙ ЛИЧНЫЙ РАФ 2'!$B$13:$H$22,7,FALSE)),0,(VLOOKUP(A164,'[8]ИТОГОВЫЙ ЛИЧНЫЙ РАФ 2'!$B$13:$H$22,7,FALSE)))</f>
        <v>0</v>
      </c>
      <c r="G164" s="59" t="e">
        <f>VLOOKUP(A164,'[8]СПИСОК РАФ'!$C$14:$E$37,3,FALSE)</f>
        <v>#N/A</v>
      </c>
    </row>
    <row r="165" spans="1:7" ht="15">
      <c r="A165" s="59" t="e">
        <f>'[8]СПИСОК РАФ'!C21</f>
        <v>#N/A</v>
      </c>
      <c r="B165" s="60" t="e">
        <f>VLOOKUP(A165,'[8]СПИСОК РАФ'!$C$14:$D$37,2,FALSE)</f>
        <v>#N/A</v>
      </c>
      <c r="C165" s="60" t="e">
        <f t="shared" si="12"/>
        <v>#N/A</v>
      </c>
      <c r="D165" s="78">
        <f t="shared" si="13"/>
        <v>0</v>
      </c>
      <c r="E165" s="78">
        <f>IF(ISERROR(VLOOKUP(A165,'[8]ИТОГОВЫЙ личный РАФ 1'!$C$14:$I$37,7,FALSE)),0,(VLOOKUP(A165,'[8]ИТОГОВЫЙ личный РАФ 1'!$C$14:$I$37,7,FALSE)))</f>
        <v>0</v>
      </c>
      <c r="F165" s="78">
        <f>IF(ISERROR(VLOOKUP(A165,'[8]ИТОГОВЫЙ ЛИЧНЫЙ РАФ 2'!$B$13:$H$22,7,FALSE)),0,(VLOOKUP(A165,'[8]ИТОГОВЫЙ ЛИЧНЫЙ РАФ 2'!$B$13:$H$22,7,FALSE)))</f>
        <v>0</v>
      </c>
      <c r="G165" s="59" t="e">
        <f>VLOOKUP(A165,'[8]СПИСОК РАФ'!$C$14:$E$37,3,FALSE)</f>
        <v>#N/A</v>
      </c>
    </row>
    <row r="166" spans="1:7" ht="15">
      <c r="A166" s="59" t="e">
        <f>'[8]СПИСОК РАФ'!C22</f>
        <v>#N/A</v>
      </c>
      <c r="B166" s="60" t="e">
        <f>VLOOKUP(A166,'[8]СПИСОК РАФ'!$C$14:$D$37,2,FALSE)</f>
        <v>#N/A</v>
      </c>
      <c r="C166" s="60" t="e">
        <f t="shared" si="12"/>
        <v>#N/A</v>
      </c>
      <c r="D166" s="78">
        <f t="shared" si="13"/>
        <v>0</v>
      </c>
      <c r="E166" s="78">
        <f>IF(ISERROR(VLOOKUP(A166,'[8]ИТОГОВЫЙ личный РАФ 1'!$C$14:$I$37,7,FALSE)),0,(VLOOKUP(A166,'[8]ИТОГОВЫЙ личный РАФ 1'!$C$14:$I$37,7,FALSE)))</f>
        <v>0</v>
      </c>
      <c r="F166" s="78">
        <f>IF(ISERROR(VLOOKUP(A166,'[8]ИТОГОВЫЙ ЛИЧНЫЙ РАФ 2'!$B$13:$H$22,7,FALSE)),0,(VLOOKUP(A166,'[8]ИТОГОВЫЙ ЛИЧНЫЙ РАФ 2'!$B$13:$H$22,7,FALSE)))</f>
        <v>0</v>
      </c>
      <c r="G166" s="59" t="e">
        <f>VLOOKUP(A166,'[8]СПИСОК РАФ'!$C$14:$E$37,3,FALSE)</f>
        <v>#N/A</v>
      </c>
    </row>
    <row r="167" spans="1:7" ht="15">
      <c r="A167" s="59" t="e">
        <f>'[8]СПИСОК РАФ'!C23</f>
        <v>#N/A</v>
      </c>
      <c r="B167" s="60" t="e">
        <f>VLOOKUP(A167,'[8]СПИСОК РАФ'!$C$14:$D$37,2,FALSE)</f>
        <v>#N/A</v>
      </c>
      <c r="C167" s="60" t="e">
        <f t="shared" si="12"/>
        <v>#N/A</v>
      </c>
      <c r="D167" s="78">
        <f t="shared" si="13"/>
        <v>0</v>
      </c>
      <c r="E167" s="78">
        <f>IF(ISERROR(VLOOKUP(A167,'[8]ИТОГОВЫЙ личный РАФ 1'!$C$14:$I$37,7,FALSE)),0,(VLOOKUP(A167,'[8]ИТОГОВЫЙ личный РАФ 1'!$C$14:$I$37,7,FALSE)))</f>
        <v>0</v>
      </c>
      <c r="F167" s="78">
        <f>IF(ISERROR(VLOOKUP(A167,'[8]ИТОГОВЫЙ ЛИЧНЫЙ РАФ 2'!$B$13:$H$22,7,FALSE)),0,(VLOOKUP(A167,'[8]ИТОГОВЫЙ ЛИЧНЫЙ РАФ 2'!$B$13:$H$22,7,FALSE)))</f>
        <v>0</v>
      </c>
      <c r="G167" s="59" t="e">
        <f>VLOOKUP(A167,'[8]СПИСОК РАФ'!$C$14:$E$37,3,FALSE)</f>
        <v>#N/A</v>
      </c>
    </row>
    <row r="168" spans="1:7" ht="15">
      <c r="A168" s="59" t="e">
        <f>'[8]СПИСОК РАФ'!C24</f>
        <v>#N/A</v>
      </c>
      <c r="B168" s="60" t="e">
        <f>VLOOKUP(A168,'[8]СПИСОК РАФ'!$C$14:$D$37,2,FALSE)</f>
        <v>#N/A</v>
      </c>
      <c r="C168" s="60" t="e">
        <f t="shared" si="12"/>
        <v>#N/A</v>
      </c>
      <c r="D168" s="78">
        <f t="shared" si="13"/>
        <v>0</v>
      </c>
      <c r="E168" s="78">
        <f>IF(ISERROR(VLOOKUP(A168,'[8]ИТОГОВЫЙ личный РАФ 1'!$C$14:$I$37,7,FALSE)),0,(VLOOKUP(A168,'[8]ИТОГОВЫЙ личный РАФ 1'!$C$14:$I$37,7,FALSE)))</f>
        <v>0</v>
      </c>
      <c r="F168" s="78">
        <f>IF(ISERROR(VLOOKUP(A168,'[8]ИТОГОВЫЙ ЛИЧНЫЙ РАФ 2'!$B$13:$H$22,7,FALSE)),0,(VLOOKUP(A168,'[8]ИТОГОВЫЙ ЛИЧНЫЙ РАФ 2'!$B$13:$H$22,7,FALSE)))</f>
        <v>0</v>
      </c>
      <c r="G168" s="59" t="e">
        <f>VLOOKUP(A168,'[8]СПИСОК РАФ'!$C$14:$E$37,3,FALSE)</f>
        <v>#N/A</v>
      </c>
    </row>
    <row r="169" spans="1:7" ht="15">
      <c r="A169" s="59" t="e">
        <f>'[8]СПИСОК РАФ'!C25</f>
        <v>#N/A</v>
      </c>
      <c r="B169" s="60" t="e">
        <f>VLOOKUP(A169,'[8]СПИСОК РАФ'!$C$14:$D$37,2,FALSE)</f>
        <v>#N/A</v>
      </c>
      <c r="C169" s="60" t="e">
        <f t="shared" si="12"/>
        <v>#N/A</v>
      </c>
      <c r="D169" s="78">
        <f t="shared" si="13"/>
        <v>0</v>
      </c>
      <c r="E169" s="78">
        <f>IF(ISERROR(VLOOKUP(A169,'[8]ИТОГОВЫЙ личный РАФ 1'!$C$14:$I$37,7,FALSE)),0,(VLOOKUP(A169,'[8]ИТОГОВЫЙ личный РАФ 1'!$C$14:$I$37,7,FALSE)))</f>
        <v>0</v>
      </c>
      <c r="F169" s="78">
        <f>IF(ISERROR(VLOOKUP(A169,'[8]ИТОГОВЫЙ ЛИЧНЫЙ РАФ 2'!$B$13:$H$22,7,FALSE)),0,(VLOOKUP(A169,'[8]ИТОГОВЫЙ ЛИЧНЫЙ РАФ 2'!$B$13:$H$22,7,FALSE)))</f>
        <v>0</v>
      </c>
      <c r="G169" s="59" t="e">
        <f>VLOOKUP(A169,'[8]СПИСОК РАФ'!$C$14:$E$37,3,FALSE)</f>
        <v>#N/A</v>
      </c>
    </row>
    <row r="170" spans="1:7" ht="15">
      <c r="A170" s="59" t="e">
        <f>'[8]СПИСОК РАФ'!C26</f>
        <v>#N/A</v>
      </c>
      <c r="B170" s="60" t="e">
        <f>VLOOKUP(A170,'[8]СПИСОК РАФ'!$C$14:$D$37,2,FALSE)</f>
        <v>#N/A</v>
      </c>
      <c r="C170" s="60" t="e">
        <f t="shared" si="12"/>
        <v>#N/A</v>
      </c>
      <c r="D170" s="78">
        <f t="shared" si="13"/>
        <v>0</v>
      </c>
      <c r="E170" s="78">
        <f>IF(ISERROR(VLOOKUP(A170,'[8]ИТОГОВЫЙ личный РАФ 1'!$C$14:$I$37,7,FALSE)),0,(VLOOKUP(A170,'[8]ИТОГОВЫЙ личный РАФ 1'!$C$14:$I$37,7,FALSE)))</f>
        <v>0</v>
      </c>
      <c r="F170" s="78">
        <f>IF(ISERROR(VLOOKUP(A170,'[8]ИТОГОВЫЙ ЛИЧНЫЙ РАФ 2'!$B$13:$H$22,7,FALSE)),0,(VLOOKUP(A170,'[8]ИТОГОВЫЙ ЛИЧНЫЙ РАФ 2'!$B$13:$H$22,7,FALSE)))</f>
        <v>0</v>
      </c>
      <c r="G170" s="59" t="e">
        <f>VLOOKUP(A170,'[8]СПИСОК РАФ'!$C$14:$E$37,3,FALSE)</f>
        <v>#N/A</v>
      </c>
    </row>
    <row r="171" spans="1:7" ht="15">
      <c r="A171" s="59" t="e">
        <f>'[8]СПИСОК РАФ'!C27</f>
        <v>#N/A</v>
      </c>
      <c r="B171" s="60" t="e">
        <f>VLOOKUP(A171,'[8]СПИСОК РАФ'!$C$14:$D$37,2,FALSE)</f>
        <v>#N/A</v>
      </c>
      <c r="C171" s="60" t="e">
        <f t="shared" si="12"/>
        <v>#N/A</v>
      </c>
      <c r="D171" s="78">
        <f t="shared" si="13"/>
        <v>0</v>
      </c>
      <c r="E171" s="78">
        <f>IF(ISERROR(VLOOKUP(A171,'[8]ИТОГОВЫЙ личный РАФ 1'!$C$14:$I$37,7,FALSE)),0,(VLOOKUP(A171,'[8]ИТОГОВЫЙ личный РАФ 1'!$C$14:$I$37,7,FALSE)))</f>
        <v>0</v>
      </c>
      <c r="F171" s="78">
        <f>IF(ISERROR(VLOOKUP(A171,'[8]ИТОГОВЫЙ ЛИЧНЫЙ РАФ 2'!$B$13:$H$22,7,FALSE)),0,(VLOOKUP(A171,'[8]ИТОГОВЫЙ ЛИЧНЫЙ РАФ 2'!$B$13:$H$22,7,FALSE)))</f>
        <v>0</v>
      </c>
      <c r="G171" s="59" t="e">
        <f>VLOOKUP(A171,'[8]СПИСОК РАФ'!$C$14:$E$37,3,FALSE)</f>
        <v>#N/A</v>
      </c>
    </row>
    <row r="172" spans="1:7" ht="15">
      <c r="A172" s="59" t="e">
        <f>'[8]СПИСОК РАФ'!C28</f>
        <v>#N/A</v>
      </c>
      <c r="B172" s="60" t="e">
        <f>VLOOKUP(A172,'[8]СПИСОК РАФ'!$C$14:$D$37,2,FALSE)</f>
        <v>#N/A</v>
      </c>
      <c r="C172" s="60" t="e">
        <f t="shared" si="12"/>
        <v>#N/A</v>
      </c>
      <c r="D172" s="78">
        <f t="shared" si="13"/>
        <v>0</v>
      </c>
      <c r="E172" s="78">
        <f>IF(ISERROR(VLOOKUP(A172,'[8]ИТОГОВЫЙ личный РАФ 1'!$C$14:$I$37,7,FALSE)),0,(VLOOKUP(A172,'[8]ИТОГОВЫЙ личный РАФ 1'!$C$14:$I$37,7,FALSE)))</f>
        <v>0</v>
      </c>
      <c r="F172" s="78">
        <f>IF(ISERROR(VLOOKUP(A172,'[8]ИТОГОВЫЙ ЛИЧНЫЙ РАФ 2'!$B$13:$H$22,7,FALSE)),0,(VLOOKUP(A172,'[8]ИТОГОВЫЙ ЛИЧНЫЙ РАФ 2'!$B$13:$H$22,7,FALSE)))</f>
        <v>0</v>
      </c>
      <c r="G172" s="59" t="e">
        <f>VLOOKUP(A172,'[8]СПИСОК РАФ'!$C$14:$E$37,3,FALSE)</f>
        <v>#N/A</v>
      </c>
    </row>
    <row r="173" spans="1:7" ht="15">
      <c r="A173" s="59" t="e">
        <f>'[8]СПИСОК РАФ'!C29</f>
        <v>#N/A</v>
      </c>
      <c r="B173" s="60" t="e">
        <f>VLOOKUP(A173,'[8]СПИСОК РАФ'!$C$14:$D$37,2,FALSE)</f>
        <v>#N/A</v>
      </c>
      <c r="C173" s="60" t="e">
        <f t="shared" si="12"/>
        <v>#N/A</v>
      </c>
      <c r="D173" s="78">
        <f t="shared" si="13"/>
        <v>0</v>
      </c>
      <c r="E173" s="78">
        <f>IF(ISERROR(VLOOKUP(A173,'[8]ИТОГОВЫЙ личный РАФ 1'!$C$14:$I$37,7,FALSE)),0,(VLOOKUP(A173,'[8]ИТОГОВЫЙ личный РАФ 1'!$C$14:$I$37,7,FALSE)))</f>
        <v>0</v>
      </c>
      <c r="F173" s="78">
        <f>IF(ISERROR(VLOOKUP(A173,'[8]ИТОГОВЫЙ ЛИЧНЫЙ РАФ 2'!$B$13:$H$22,7,FALSE)),0,(VLOOKUP(A173,'[8]ИТОГОВЫЙ ЛИЧНЫЙ РАФ 2'!$B$13:$H$22,7,FALSE)))</f>
        <v>0</v>
      </c>
      <c r="G173" s="59" t="e">
        <f>VLOOKUP(A173,'[8]СПИСОК РАФ'!$C$14:$E$37,3,FALSE)</f>
        <v>#N/A</v>
      </c>
    </row>
    <row r="174" spans="1:7" ht="15">
      <c r="A174" s="59" t="e">
        <f>'[8]СПИСОК РАФ'!C30</f>
        <v>#N/A</v>
      </c>
      <c r="B174" s="60" t="e">
        <f>VLOOKUP(A174,'[8]СПИСОК РАФ'!$C$14:$D$37,2,FALSE)</f>
        <v>#N/A</v>
      </c>
      <c r="C174" s="60" t="e">
        <f t="shared" si="12"/>
        <v>#N/A</v>
      </c>
      <c r="D174" s="78">
        <f t="shared" si="13"/>
        <v>0</v>
      </c>
      <c r="E174" s="78">
        <f>IF(ISERROR(VLOOKUP(A174,'[8]ИТОГОВЫЙ личный РАФ 1'!$C$14:$I$37,7,FALSE)),0,(VLOOKUP(A174,'[8]ИТОГОВЫЙ личный РАФ 1'!$C$14:$I$37,7,FALSE)))</f>
        <v>0</v>
      </c>
      <c r="F174" s="78">
        <f>IF(ISERROR(VLOOKUP(A174,'[8]ИТОГОВЫЙ ЛИЧНЫЙ РАФ 2'!$B$13:$H$22,7,FALSE)),0,(VLOOKUP(A174,'[8]ИТОГОВЫЙ ЛИЧНЫЙ РАФ 2'!$B$13:$H$22,7,FALSE)))</f>
        <v>0</v>
      </c>
      <c r="G174" s="59" t="e">
        <f>VLOOKUP(A174,'[8]СПИСОК РАФ'!$C$14:$E$37,3,FALSE)</f>
        <v>#N/A</v>
      </c>
    </row>
    <row r="175" spans="1:7" ht="15">
      <c r="A175" s="59" t="e">
        <f>'[8]СПИСОК РАФ'!C31</f>
        <v>#N/A</v>
      </c>
      <c r="B175" s="60" t="e">
        <f>VLOOKUP(A175,'[8]СПИСОК РАФ'!$C$14:$D$37,2,FALSE)</f>
        <v>#N/A</v>
      </c>
      <c r="C175" s="60" t="e">
        <f t="shared" si="12"/>
        <v>#N/A</v>
      </c>
      <c r="D175" s="78">
        <f t="shared" si="13"/>
        <v>0</v>
      </c>
      <c r="E175" s="78">
        <f>IF(ISERROR(VLOOKUP(A175,'[8]ИТОГОВЫЙ личный РАФ 1'!$C$14:$I$37,7,FALSE)),0,(VLOOKUP(A175,'[8]ИТОГОВЫЙ личный РАФ 1'!$C$14:$I$37,7,FALSE)))</f>
        <v>0</v>
      </c>
      <c r="F175" s="78">
        <f>IF(ISERROR(VLOOKUP(A175,'[8]ИТОГОВЫЙ ЛИЧНЫЙ РАФ 2'!$B$13:$H$22,7,FALSE)),0,(VLOOKUP(A175,'[8]ИТОГОВЫЙ ЛИЧНЫЙ РАФ 2'!$B$13:$H$22,7,FALSE)))</f>
        <v>0</v>
      </c>
      <c r="G175" s="59" t="e">
        <f>VLOOKUP(A175,'[8]СПИСОК РАФ'!$C$14:$E$37,3,FALSE)</f>
        <v>#N/A</v>
      </c>
    </row>
    <row r="176" spans="1:7" ht="15">
      <c r="A176" s="59" t="e">
        <f>'[8]СПИСОК РАФ'!C32</f>
        <v>#N/A</v>
      </c>
      <c r="B176" s="60" t="e">
        <f>VLOOKUP(A176,'[8]СПИСОК РАФ'!$C$14:$D$37,2,FALSE)</f>
        <v>#N/A</v>
      </c>
      <c r="C176" s="60" t="e">
        <f t="shared" si="12"/>
        <v>#N/A</v>
      </c>
      <c r="D176" s="78">
        <f t="shared" si="13"/>
        <v>0</v>
      </c>
      <c r="E176" s="78">
        <f>IF(ISERROR(VLOOKUP(A176,'[8]ИТОГОВЫЙ личный РАФ 1'!$C$14:$I$37,7,FALSE)),0,(VLOOKUP(A176,'[8]ИТОГОВЫЙ личный РАФ 1'!$C$14:$I$37,7,FALSE)))</f>
        <v>0</v>
      </c>
      <c r="F176" s="78">
        <f>IF(ISERROR(VLOOKUP(A176,'[8]ИТОГОВЫЙ ЛИЧНЫЙ РАФ 2'!$B$13:$H$22,7,FALSE)),0,(VLOOKUP(A176,'[8]ИТОГОВЫЙ ЛИЧНЫЙ РАФ 2'!$B$13:$H$22,7,FALSE)))</f>
        <v>0</v>
      </c>
      <c r="G176" s="59" t="e">
        <f>VLOOKUP(A176,'[8]СПИСОК РАФ'!$C$14:$E$37,3,FALSE)</f>
        <v>#N/A</v>
      </c>
    </row>
    <row r="177" spans="1:7" ht="15">
      <c r="A177" s="59" t="e">
        <f>'[8]СПИСОК РАФ'!C33</f>
        <v>#N/A</v>
      </c>
      <c r="B177" s="60" t="e">
        <f>VLOOKUP(A177,'[8]СПИСОК РАФ'!$C$14:$D$37,2,FALSE)</f>
        <v>#N/A</v>
      </c>
      <c r="C177" s="60" t="e">
        <f t="shared" si="12"/>
        <v>#N/A</v>
      </c>
      <c r="D177" s="78">
        <f t="shared" si="13"/>
        <v>0</v>
      </c>
      <c r="E177" s="78">
        <f>IF(ISERROR(VLOOKUP(A177,'[8]ИТОГОВЫЙ личный РАФ 1'!$C$14:$I$37,7,FALSE)),0,(VLOOKUP(A177,'[8]ИТОГОВЫЙ личный РАФ 1'!$C$14:$I$37,7,FALSE)))</f>
        <v>0</v>
      </c>
      <c r="F177" s="78">
        <f>IF(ISERROR(VLOOKUP(A177,'[8]ИТОГОВЫЙ ЛИЧНЫЙ РАФ 2'!$B$13:$H$22,7,FALSE)),0,(VLOOKUP(A177,'[8]ИТОГОВЫЙ ЛИЧНЫЙ РАФ 2'!$B$13:$H$22,7,FALSE)))</f>
        <v>0</v>
      </c>
      <c r="G177" s="59" t="e">
        <f>VLOOKUP(A177,'[8]СПИСОК РАФ'!$C$14:$E$37,3,FALSE)</f>
        <v>#N/A</v>
      </c>
    </row>
    <row r="178" spans="1:7" ht="15">
      <c r="A178" s="59" t="e">
        <f>'[8]СПИСОК РАФ'!C34</f>
        <v>#N/A</v>
      </c>
      <c r="B178" s="60" t="e">
        <f>VLOOKUP(A178,'[8]СПИСОК РАФ'!$C$14:$D$37,2,FALSE)</f>
        <v>#N/A</v>
      </c>
      <c r="C178" s="60" t="e">
        <f t="shared" si="12"/>
        <v>#N/A</v>
      </c>
      <c r="D178" s="78">
        <f t="shared" si="13"/>
        <v>0</v>
      </c>
      <c r="E178" s="78">
        <f>IF(ISERROR(VLOOKUP(A178,'[8]ИТОГОВЫЙ личный РАФ 1'!$C$14:$I$37,7,FALSE)),0,(VLOOKUP(A178,'[8]ИТОГОВЫЙ личный РАФ 1'!$C$14:$I$37,7,FALSE)))</f>
        <v>0</v>
      </c>
      <c r="F178" s="78">
        <f>IF(ISERROR(VLOOKUP(A178,'[8]ИТОГОВЫЙ ЛИЧНЫЙ РАФ 2'!$B$13:$H$22,7,FALSE)),0,(VLOOKUP(A178,'[8]ИТОГОВЫЙ ЛИЧНЫЙ РАФ 2'!$B$13:$H$22,7,FALSE)))</f>
        <v>0</v>
      </c>
      <c r="G178" s="59" t="e">
        <f>VLOOKUP(A178,'[8]СПИСОК РАФ'!$C$14:$E$37,3,FALSE)</f>
        <v>#N/A</v>
      </c>
    </row>
    <row r="179" spans="1:7" ht="15">
      <c r="A179" s="59" t="e">
        <f>'[8]СПИСОК РАФ'!C35</f>
        <v>#N/A</v>
      </c>
      <c r="B179" s="60" t="e">
        <f>VLOOKUP(A179,'[8]СПИСОК РАФ'!$C$14:$D$37,2,FALSE)</f>
        <v>#N/A</v>
      </c>
      <c r="C179" s="60" t="e">
        <f t="shared" si="12"/>
        <v>#N/A</v>
      </c>
      <c r="D179" s="78">
        <f t="shared" si="13"/>
        <v>0</v>
      </c>
      <c r="E179" s="78">
        <f>IF(ISERROR(VLOOKUP(A179,'[8]ИТОГОВЫЙ личный РАФ 1'!$C$14:$I$37,7,FALSE)),0,(VLOOKUP(A179,'[8]ИТОГОВЫЙ личный РАФ 1'!$C$14:$I$37,7,FALSE)))</f>
        <v>0</v>
      </c>
      <c r="F179" s="78">
        <f>IF(ISERROR(VLOOKUP(A179,'[8]ИТОГОВЫЙ ЛИЧНЫЙ РАФ 2'!$B$13:$H$22,7,FALSE)),0,(VLOOKUP(A179,'[8]ИТОГОВЫЙ ЛИЧНЫЙ РАФ 2'!$B$13:$H$22,7,FALSE)))</f>
        <v>0</v>
      </c>
      <c r="G179" s="59" t="e">
        <f>VLOOKUP(A179,'[8]СПИСОК РАФ'!$C$14:$E$37,3,FALSE)</f>
        <v>#N/A</v>
      </c>
    </row>
    <row r="180" spans="1:7" ht="15">
      <c r="A180" s="59" t="e">
        <f>'[8]СПИСОК РАФ'!C36</f>
        <v>#N/A</v>
      </c>
      <c r="B180" s="60" t="e">
        <f>VLOOKUP(A180,'[8]СПИСОК РАФ'!$C$14:$D$37,2,FALSE)</f>
        <v>#N/A</v>
      </c>
      <c r="C180" s="60" t="e">
        <f t="shared" si="12"/>
        <v>#N/A</v>
      </c>
      <c r="D180" s="78">
        <f t="shared" si="13"/>
        <v>0</v>
      </c>
      <c r="E180" s="78">
        <f>IF(ISERROR(VLOOKUP(A180,'[8]ИТОГОВЫЙ личный РАФ 1'!$C$14:$I$37,7,FALSE)),0,(VLOOKUP(A180,'[8]ИТОГОВЫЙ личный РАФ 1'!$C$14:$I$37,7,FALSE)))</f>
        <v>0</v>
      </c>
      <c r="F180" s="78">
        <f>IF(ISERROR(VLOOKUP(A180,'[8]ИТОГОВЫЙ ЛИЧНЫЙ РАФ 2'!$B$13:$H$22,7,FALSE)),0,(VLOOKUP(A180,'[8]ИТОГОВЫЙ ЛИЧНЫЙ РАФ 2'!$B$13:$H$22,7,FALSE)))</f>
        <v>0</v>
      </c>
      <c r="G180" s="59" t="e">
        <f>VLOOKUP(A180,'[8]СПИСОК РАФ'!$C$14:$E$37,3,FALSE)</f>
        <v>#N/A</v>
      </c>
    </row>
    <row r="181" spans="1:7" ht="15">
      <c r="A181" s="59" t="e">
        <f>'[8]СПИСОК РАФ'!C37</f>
        <v>#N/A</v>
      </c>
      <c r="B181" s="60" t="e">
        <f>VLOOKUP(A181,'[8]СПИСОК РАФ'!$C$14:$D$37,2,FALSE)</f>
        <v>#N/A</v>
      </c>
      <c r="C181" s="60" t="e">
        <f t="shared" si="12"/>
        <v>#N/A</v>
      </c>
      <c r="D181" s="78">
        <f t="shared" si="13"/>
        <v>0</v>
      </c>
      <c r="E181" s="78">
        <f>IF(ISERROR(VLOOKUP(A181,'[8]ИТОГОВЫЙ личный РАФ 1'!$C$14:$I$37,7,FALSE)),0,(VLOOKUP(A181,'[8]ИТОГОВЫЙ личный РАФ 1'!$C$14:$I$37,7,FALSE)))</f>
        <v>0</v>
      </c>
      <c r="F181" s="78">
        <f>IF(ISERROR(VLOOKUP(A181,'[8]ИТОГОВЫЙ ЛИЧНЫЙ РАФ 2'!$B$13:$H$22,7,FALSE)),0,(VLOOKUP(A181,'[8]ИТОГОВЫЙ ЛИЧНЫЙ РАФ 2'!$B$13:$H$22,7,FALSE)))</f>
        <v>0</v>
      </c>
      <c r="G181" s="59" t="e">
        <f>VLOOKUP(A181,'[8]СПИСОК РАФ'!$C$14:$E$37,3,FALSE)</f>
        <v>#N/A</v>
      </c>
    </row>
    <row r="182" ht="15">
      <c r="B182" s="14"/>
    </row>
    <row r="183" spans="1:7" ht="15">
      <c r="A183" s="14" t="s">
        <v>19</v>
      </c>
      <c r="B183" s="80" t="str">
        <f>'[9]СПИСОК РАФ'!$H$9</f>
        <v>ДЗ</v>
      </c>
      <c r="C183" s="80"/>
      <c r="D183" s="92"/>
      <c r="E183" s="92"/>
      <c r="F183" s="92"/>
      <c r="G183" s="59" t="e">
        <f>VLOOKUP(A183,'[9]СПИСОК РАФ'!$C$14:$E$37,3,FALSE)</f>
        <v>#N/A</v>
      </c>
    </row>
    <row r="184" spans="1:7" ht="15">
      <c r="A184" s="59">
        <f>'[9]СПИСОК РАФ'!C14</f>
        <v>2</v>
      </c>
      <c r="B184" s="60" t="str">
        <f>VLOOKUP(A184,'[9]СПИСОК РАФ'!$C$14:$D$37,2,FALSE)</f>
        <v>Фуражкин Матвей</v>
      </c>
      <c r="C184" s="60">
        <f>A184</f>
        <v>2</v>
      </c>
      <c r="D184" s="78">
        <f>MAXA(E184:F184)</f>
        <v>60</v>
      </c>
      <c r="E184" s="78" t="str">
        <f>IF(ISERROR(VLOOKUP(A184,'[9]ИТОГОВЫЙ личный РАФ 1'!$C$14:$I$37,7,FALSE)),0,(VLOOKUP(A184,'[9]ИТОГОВЫЙ личный РАФ 1'!$C$14:$I$37,7,FALSE)))</f>
        <v>0</v>
      </c>
      <c r="F184" s="96">
        <f>IF(ISERROR(VLOOKUP(A184,'[9]ИТОГОВЫЙ ЛИЧНЫЙ РАФ 2'!$B$13:$H$22,7,FALSE)),0,(VLOOKUP(A184,'[9]ИТОГОВЫЙ ЛИЧНЫЙ РАФ 2'!$B$13:$H$22,7,FALSE)))</f>
        <v>60</v>
      </c>
      <c r="G184" s="59" t="str">
        <f>VLOOKUP(A184,'[9]СПИСОК РАФ'!$C$14:$E$37,3,FALSE)</f>
        <v>Д16061</v>
      </c>
    </row>
    <row r="185" spans="1:7" ht="15">
      <c r="A185" s="59">
        <f>'[9]СПИСОК РАФ'!C15</f>
        <v>27</v>
      </c>
      <c r="B185" s="60" t="str">
        <f>VLOOKUP(A185,'[9]СПИСОК РАФ'!$C$14:$D$37,2,FALSE)</f>
        <v>Ведерников Тимофей</v>
      </c>
      <c r="C185" s="60">
        <f aca="true" t="shared" si="14" ref="C185:C207">A185</f>
        <v>27</v>
      </c>
      <c r="D185" s="78">
        <f aca="true" t="shared" si="15" ref="D185:D207">MAXA(E185:F185)</f>
        <v>19.29602103515849</v>
      </c>
      <c r="E185" s="78" t="str">
        <f>IF(ISERROR(VLOOKUP(A185,'[9]ИТОГОВЫЙ личный РАФ 1'!$C$14:$I$37,7,FALSE)),0,(VLOOKUP(A185,'[9]ИТОГОВЫЙ личный РАФ 1'!$C$14:$I$37,7,FALSE)))</f>
        <v>0</v>
      </c>
      <c r="F185" s="96">
        <f>IF(ISERROR(VLOOKUP(A185,'[9]ИТОГОВЫЙ ЛИЧНЫЙ РАФ 2'!$B$13:$H$22,7,FALSE)),0,(VLOOKUP(A185,'[9]ИТОГОВЫЙ ЛИЧНЫЙ РАФ 2'!$B$13:$H$22,7,FALSE)))</f>
        <v>19.29602103515849</v>
      </c>
      <c r="G185" s="59" t="str">
        <f>VLOOKUP(A185,'[9]СПИСОК РАФ'!$C$14:$E$37,3,FALSE)</f>
        <v>Д161213</v>
      </c>
    </row>
    <row r="186" spans="1:7" ht="15">
      <c r="A186" s="59">
        <f>'[9]СПИСОК РАФ'!C16</f>
        <v>37</v>
      </c>
      <c r="B186" s="60" t="str">
        <f>VLOOKUP(A186,'[9]СПИСОК РАФ'!$C$14:$D$37,2,FALSE)</f>
        <v>Доронин Никита</v>
      </c>
      <c r="C186" s="60">
        <f t="shared" si="14"/>
        <v>37</v>
      </c>
      <c r="D186" s="78">
        <f t="shared" si="15"/>
        <v>9.687115044734362</v>
      </c>
      <c r="E186" s="78" t="str">
        <f>IF(ISERROR(VLOOKUP(A186,'[9]ИТОГОВЫЙ личный РАФ 1'!$C$14:$I$37,7,FALSE)),0,(VLOOKUP(A186,'[9]ИТОГОВЫЙ личный РАФ 1'!$C$14:$I$37,7,FALSE)))</f>
        <v>0</v>
      </c>
      <c r="F186" s="96">
        <f>IF(ISERROR(VLOOKUP(A186,'[9]ИТОГОВЫЙ ЛИЧНЫЙ РАФ 2'!$B$13:$H$22,7,FALSE)),0,(VLOOKUP(A186,'[9]ИТОГОВЫЙ ЛИЧНЫЙ РАФ 2'!$B$13:$H$22,7,FALSE)))</f>
        <v>9.687115044734362</v>
      </c>
      <c r="G186" s="59" t="str">
        <f>VLOOKUP(A186,'[9]СПИСОК РАФ'!$C$14:$E$37,3,FALSE)</f>
        <v>Д162199</v>
      </c>
    </row>
    <row r="187" spans="1:7" ht="15">
      <c r="A187" s="59">
        <f>'[9]СПИСОК РАФ'!C17</f>
        <v>38</v>
      </c>
      <c r="B187" s="60" t="str">
        <f>VLOOKUP(A187,'[9]СПИСОК РАФ'!$C$14:$D$37,2,FALSE)</f>
        <v>Доронин Евгений</v>
      </c>
      <c r="C187" s="60">
        <f t="shared" si="14"/>
        <v>38</v>
      </c>
      <c r="D187" s="78">
        <f t="shared" si="15"/>
        <v>30.20261932752118</v>
      </c>
      <c r="E187" s="78" t="str">
        <f>IF(ISERROR(VLOOKUP(A187,'[9]ИТОГОВЫЙ личный РАФ 1'!$C$14:$I$37,7,FALSE)),0,(VLOOKUP(A187,'[9]ИТОГОВЫЙ личный РАФ 1'!$C$14:$I$37,7,FALSE)))</f>
        <v>0</v>
      </c>
      <c r="F187" s="96">
        <f>IF(ISERROR(VLOOKUP(A187,'[9]ИТОГОВЫЙ ЛИЧНЫЙ РАФ 2'!$B$13:$H$22,7,FALSE)),0,(VLOOKUP(A187,'[9]ИТОГОВЫЙ ЛИЧНЫЙ РАФ 2'!$B$13:$H$22,7,FALSE)))</f>
        <v>30.20261932752118</v>
      </c>
      <c r="G187" s="59" t="str">
        <f>VLOOKUP(A187,'[9]СПИСОК РАФ'!$C$14:$E$37,3,FALSE)</f>
        <v>Д162200</v>
      </c>
    </row>
    <row r="188" spans="1:7" ht="15">
      <c r="A188" s="59">
        <f>'[9]СПИСОК РАФ'!C18</f>
        <v>71</v>
      </c>
      <c r="B188" s="60" t="str">
        <f>VLOOKUP(A188,'[9]СПИСОК РАФ'!$C$14:$D$37,2,FALSE)</f>
        <v>Шмаков Александр</v>
      </c>
      <c r="C188" s="60">
        <f t="shared" si="14"/>
        <v>71</v>
      </c>
      <c r="D188" s="78">
        <f t="shared" si="15"/>
        <v>43.13985987021347</v>
      </c>
      <c r="E188" s="78" t="str">
        <f>IF(ISERROR(VLOOKUP(A188,'[9]ИТОГОВЫЙ личный РАФ 1'!$C$14:$I$37,7,FALSE)),0,(VLOOKUP(A188,'[9]ИТОГОВЫЙ личный РАФ 1'!$C$14:$I$37,7,FALSE)))</f>
        <v>0</v>
      </c>
      <c r="F188" s="96">
        <f>IF(ISERROR(VLOOKUP(A188,'[9]ИТОГОВЫЙ ЛИЧНЫЙ РАФ 2'!$B$13:$H$22,7,FALSE)),0,(VLOOKUP(A188,'[9]ИТОГОВЫЙ ЛИЧНЫЙ РАФ 2'!$B$13:$H$22,7,FALSE)))</f>
        <v>43.13985987021347</v>
      </c>
      <c r="G188" s="59" t="str">
        <f>VLOOKUP(A188,'[9]СПИСОК РАФ'!$C$14:$E$37,3,FALSE)</f>
        <v>Д162216</v>
      </c>
    </row>
    <row r="189" spans="1:7" ht="15">
      <c r="A189" s="59">
        <f>'[9]СПИСОК РАФ'!C19</f>
        <v>97</v>
      </c>
      <c r="B189" s="60" t="str">
        <f>VLOOKUP(A189,'[9]СПИСОК РАФ'!$C$14:$D$37,2,FALSE)</f>
        <v>Огарков Дмитрий</v>
      </c>
      <c r="C189" s="60">
        <f t="shared" si="14"/>
        <v>97</v>
      </c>
      <c r="D189" s="78">
        <f t="shared" si="15"/>
        <v>0.9999999999999929</v>
      </c>
      <c r="E189" s="78" t="str">
        <f>IF(ISERROR(VLOOKUP(A189,'[9]ИТОГОВЫЙ личный РАФ 1'!$C$14:$I$37,7,FALSE)),0,(VLOOKUP(A189,'[9]ИТОГОВЫЙ личный РАФ 1'!$C$14:$I$37,7,FALSE)))</f>
        <v>0</v>
      </c>
      <c r="F189" s="96">
        <f>IF(ISERROR(VLOOKUP(A189,'[9]ИТОГОВЫЙ ЛИЧНЫЙ РАФ 2'!$B$13:$H$22,7,FALSE)),0,(VLOOKUP(A189,'[9]ИТОГОВЫЙ ЛИЧНЫЙ РАФ 2'!$B$13:$H$22,7,FALSE)))</f>
        <v>0.9999999999999929</v>
      </c>
      <c r="G189" s="59" t="str">
        <f>VLOOKUP(A189,'[9]СПИСОК РАФ'!$C$14:$E$37,3,FALSE)</f>
        <v>Д161463</v>
      </c>
    </row>
    <row r="190" spans="1:7" ht="15">
      <c r="A190" s="59" t="e">
        <f>'[9]СПИСОК РАФ'!C20</f>
        <v>#N/A</v>
      </c>
      <c r="B190" s="60" t="e">
        <f>VLOOKUP(A190,'[9]СПИСОК РАФ'!$C$14:$D$37,2,FALSE)</f>
        <v>#N/A</v>
      </c>
      <c r="C190" s="60" t="e">
        <f t="shared" si="14"/>
        <v>#N/A</v>
      </c>
      <c r="D190" s="78">
        <f t="shared" si="15"/>
        <v>0</v>
      </c>
      <c r="E190" s="78">
        <f>IF(ISERROR(VLOOKUP(A190,'[9]ИТОГОВЫЙ личный РАФ 1'!$C$14:$I$37,7,FALSE)),0,(VLOOKUP(A190,'[9]ИТОГОВЫЙ личный РАФ 1'!$C$14:$I$37,7,FALSE)))</f>
        <v>0</v>
      </c>
      <c r="F190" s="96">
        <f>IF(ISERROR(VLOOKUP(A190,'[9]ИТОГОВЫЙ ЛИЧНЫЙ РАФ 2'!$B$13:$H$22,7,FALSE)),0,(VLOOKUP(A190,'[9]ИТОГОВЫЙ ЛИЧНЫЙ РАФ 2'!$B$13:$H$22,7,FALSE)))</f>
        <v>0</v>
      </c>
      <c r="G190" s="59" t="e">
        <f>VLOOKUP(A190,'[9]СПИСОК РАФ'!$C$14:$E$37,3,FALSE)</f>
        <v>#N/A</v>
      </c>
    </row>
    <row r="191" spans="1:7" ht="15">
      <c r="A191" s="59" t="e">
        <f>'[9]СПИСОК РАФ'!C21</f>
        <v>#N/A</v>
      </c>
      <c r="B191" s="60" t="e">
        <f>VLOOKUP(A191,'[9]СПИСОК РАФ'!$C$14:$D$37,2,FALSE)</f>
        <v>#N/A</v>
      </c>
      <c r="C191" s="60" t="e">
        <f t="shared" si="14"/>
        <v>#N/A</v>
      </c>
      <c r="D191" s="78">
        <f t="shared" si="15"/>
        <v>0</v>
      </c>
      <c r="E191" s="78">
        <f>IF(ISERROR(VLOOKUP(A191,'[9]ИТОГОВЫЙ личный РАФ 1'!$C$14:$I$37,7,FALSE)),0,(VLOOKUP(A191,'[9]ИТОГОВЫЙ личный РАФ 1'!$C$14:$I$37,7,FALSE)))</f>
        <v>0</v>
      </c>
      <c r="F191" s="96">
        <f>IF(ISERROR(VLOOKUP(A191,'[9]ИТОГОВЫЙ ЛИЧНЫЙ РАФ 2'!$B$13:$H$22,7,FALSE)),0,(VLOOKUP(A191,'[9]ИТОГОВЫЙ ЛИЧНЫЙ РАФ 2'!$B$13:$H$22,7,FALSE)))</f>
        <v>0</v>
      </c>
      <c r="G191" s="59" t="e">
        <f>VLOOKUP(A191,'[9]СПИСОК РАФ'!$C$14:$E$37,3,FALSE)</f>
        <v>#N/A</v>
      </c>
    </row>
    <row r="192" spans="1:7" ht="15">
      <c r="A192" s="59" t="e">
        <f>'[9]СПИСОК РАФ'!C22</f>
        <v>#N/A</v>
      </c>
      <c r="B192" s="60" t="e">
        <f>VLOOKUP(A192,'[9]СПИСОК РАФ'!$C$14:$D$37,2,FALSE)</f>
        <v>#N/A</v>
      </c>
      <c r="C192" s="60" t="e">
        <f t="shared" si="14"/>
        <v>#N/A</v>
      </c>
      <c r="D192" s="78">
        <f t="shared" si="15"/>
        <v>0</v>
      </c>
      <c r="E192" s="78">
        <f>IF(ISERROR(VLOOKUP(A192,'[9]ИТОГОВЫЙ личный РАФ 1'!$C$14:$I$37,7,FALSE)),0,(VLOOKUP(A192,'[9]ИТОГОВЫЙ личный РАФ 1'!$C$14:$I$37,7,FALSE)))</f>
        <v>0</v>
      </c>
      <c r="F192" s="96">
        <f>IF(ISERROR(VLOOKUP(A192,'[9]ИТОГОВЫЙ ЛИЧНЫЙ РАФ 2'!$B$13:$H$22,7,FALSE)),0,(VLOOKUP(A192,'[9]ИТОГОВЫЙ ЛИЧНЫЙ РАФ 2'!$B$13:$H$22,7,FALSE)))</f>
        <v>0</v>
      </c>
      <c r="G192" s="59" t="e">
        <f>VLOOKUP(A192,'[9]СПИСОК РАФ'!$C$14:$E$37,3,FALSE)</f>
        <v>#N/A</v>
      </c>
    </row>
    <row r="193" spans="1:7" ht="15">
      <c r="A193" s="59" t="e">
        <f>'[9]СПИСОК РАФ'!C23</f>
        <v>#N/A</v>
      </c>
      <c r="B193" s="60" t="e">
        <f>VLOOKUP(A193,'[9]СПИСОК РАФ'!$C$14:$D$37,2,FALSE)</f>
        <v>#N/A</v>
      </c>
      <c r="C193" s="60" t="e">
        <f t="shared" si="14"/>
        <v>#N/A</v>
      </c>
      <c r="D193" s="78">
        <f t="shared" si="15"/>
        <v>0</v>
      </c>
      <c r="E193" s="78">
        <f>IF(ISERROR(VLOOKUP(A193,'[9]ИТОГОВЫЙ личный РАФ 1'!$C$14:$I$37,7,FALSE)),0,(VLOOKUP(A193,'[9]ИТОГОВЫЙ личный РАФ 1'!$C$14:$I$37,7,FALSE)))</f>
        <v>0</v>
      </c>
      <c r="F193" s="96">
        <f>IF(ISERROR(VLOOKUP(A193,'[9]ИТОГОВЫЙ ЛИЧНЫЙ РАФ 2'!$B$13:$H$22,7,FALSE)),0,(VLOOKUP(A193,'[9]ИТОГОВЫЙ ЛИЧНЫЙ РАФ 2'!$B$13:$H$22,7,FALSE)))</f>
        <v>0</v>
      </c>
      <c r="G193" s="59" t="e">
        <f>VLOOKUP(A193,'[9]СПИСОК РАФ'!$C$14:$E$37,3,FALSE)</f>
        <v>#N/A</v>
      </c>
    </row>
    <row r="194" spans="1:7" ht="15">
      <c r="A194" s="59" t="e">
        <f>'[9]СПИСОК РАФ'!C24</f>
        <v>#N/A</v>
      </c>
      <c r="B194" s="60" t="e">
        <f>VLOOKUP(A194,'[9]СПИСОК РАФ'!$C$14:$D$37,2,FALSE)</f>
        <v>#N/A</v>
      </c>
      <c r="C194" s="60" t="e">
        <f t="shared" si="14"/>
        <v>#N/A</v>
      </c>
      <c r="D194" s="78">
        <f t="shared" si="15"/>
        <v>0</v>
      </c>
      <c r="E194" s="78">
        <f>IF(ISERROR(VLOOKUP(A194,'[9]ИТОГОВЫЙ личный РАФ 1'!$C$14:$I$37,7,FALSE)),0,(VLOOKUP(A194,'[9]ИТОГОВЫЙ личный РАФ 1'!$C$14:$I$37,7,FALSE)))</f>
        <v>0</v>
      </c>
      <c r="F194" s="96">
        <f>IF(ISERROR(VLOOKUP(A194,'[9]ИТОГОВЫЙ ЛИЧНЫЙ РАФ 2'!$B$13:$H$22,7,FALSE)),0,(VLOOKUP(A194,'[9]ИТОГОВЫЙ ЛИЧНЫЙ РАФ 2'!$B$13:$H$22,7,FALSE)))</f>
        <v>0</v>
      </c>
      <c r="G194" s="59" t="e">
        <f>VLOOKUP(A194,'[9]СПИСОК РАФ'!$C$14:$E$37,3,FALSE)</f>
        <v>#N/A</v>
      </c>
    </row>
    <row r="195" spans="1:7" ht="15">
      <c r="A195" s="59" t="e">
        <f>'[9]СПИСОК РАФ'!C25</f>
        <v>#N/A</v>
      </c>
      <c r="B195" s="60" t="e">
        <f>VLOOKUP(A195,'[9]СПИСОК РАФ'!$C$14:$D$37,2,FALSE)</f>
        <v>#N/A</v>
      </c>
      <c r="C195" s="60" t="e">
        <f t="shared" si="14"/>
        <v>#N/A</v>
      </c>
      <c r="D195" s="78">
        <f t="shared" si="15"/>
        <v>0</v>
      </c>
      <c r="E195" s="78">
        <f>IF(ISERROR(VLOOKUP(A195,'[9]ИТОГОВЫЙ личный РАФ 1'!$C$14:$I$37,7,FALSE)),0,(VLOOKUP(A195,'[9]ИТОГОВЫЙ личный РАФ 1'!$C$14:$I$37,7,FALSE)))</f>
        <v>0</v>
      </c>
      <c r="F195" s="96">
        <f>IF(ISERROR(VLOOKUP(A195,'[9]ИТОГОВЫЙ ЛИЧНЫЙ РАФ 2'!$B$13:$H$22,7,FALSE)),0,(VLOOKUP(A195,'[9]ИТОГОВЫЙ ЛИЧНЫЙ РАФ 2'!$B$13:$H$22,7,FALSE)))</f>
        <v>0</v>
      </c>
      <c r="G195" s="59" t="e">
        <f>VLOOKUP(A195,'[9]СПИСОК РАФ'!$C$14:$E$37,3,FALSE)</f>
        <v>#N/A</v>
      </c>
    </row>
    <row r="196" spans="1:7" ht="15">
      <c r="A196" s="59" t="e">
        <f>'[9]СПИСОК РАФ'!C26</f>
        <v>#N/A</v>
      </c>
      <c r="B196" s="60" t="e">
        <f>VLOOKUP(A196,'[9]СПИСОК РАФ'!$C$14:$D$37,2,FALSE)</f>
        <v>#N/A</v>
      </c>
      <c r="C196" s="60" t="e">
        <f t="shared" si="14"/>
        <v>#N/A</v>
      </c>
      <c r="D196" s="78">
        <f t="shared" si="15"/>
        <v>0</v>
      </c>
      <c r="E196" s="78">
        <f>IF(ISERROR(VLOOKUP(A196,'[9]ИТОГОВЫЙ личный РАФ 1'!$C$14:$I$37,7,FALSE)),0,(VLOOKUP(A196,'[9]ИТОГОВЫЙ личный РАФ 1'!$C$14:$I$37,7,FALSE)))</f>
        <v>0</v>
      </c>
      <c r="F196" s="96">
        <f>IF(ISERROR(VLOOKUP(A196,'[9]ИТОГОВЫЙ ЛИЧНЫЙ РАФ 2'!$B$13:$H$22,7,FALSE)),0,(VLOOKUP(A196,'[9]ИТОГОВЫЙ ЛИЧНЫЙ РАФ 2'!$B$13:$H$22,7,FALSE)))</f>
        <v>0</v>
      </c>
      <c r="G196" s="59" t="e">
        <f>VLOOKUP(A196,'[9]СПИСОК РАФ'!$C$14:$E$37,3,FALSE)</f>
        <v>#N/A</v>
      </c>
    </row>
    <row r="197" spans="1:7" ht="15">
      <c r="A197" s="59" t="e">
        <f>'[9]СПИСОК РАФ'!C27</f>
        <v>#N/A</v>
      </c>
      <c r="B197" s="60" t="e">
        <f>VLOOKUP(A197,'[9]СПИСОК РАФ'!$C$14:$D$37,2,FALSE)</f>
        <v>#N/A</v>
      </c>
      <c r="C197" s="60" t="e">
        <f t="shared" si="14"/>
        <v>#N/A</v>
      </c>
      <c r="D197" s="78">
        <f t="shared" si="15"/>
        <v>0</v>
      </c>
      <c r="E197" s="78">
        <f>IF(ISERROR(VLOOKUP(A197,'[9]ИТОГОВЫЙ личный РАФ 1'!$C$14:$I$37,7,FALSE)),0,(VLOOKUP(A197,'[9]ИТОГОВЫЙ личный РАФ 1'!$C$14:$I$37,7,FALSE)))</f>
        <v>0</v>
      </c>
      <c r="F197" s="96">
        <f>IF(ISERROR(VLOOKUP(A197,'[9]ИТОГОВЫЙ ЛИЧНЫЙ РАФ 2'!$B$13:$H$22,7,FALSE)),0,(VLOOKUP(A197,'[9]ИТОГОВЫЙ ЛИЧНЫЙ РАФ 2'!$B$13:$H$22,7,FALSE)))</f>
        <v>0</v>
      </c>
      <c r="G197" s="59" t="e">
        <f>VLOOKUP(A197,'[9]СПИСОК РАФ'!$C$14:$E$37,3,FALSE)</f>
        <v>#N/A</v>
      </c>
    </row>
    <row r="198" spans="1:7" ht="15">
      <c r="A198" s="59" t="e">
        <f>'[9]СПИСОК РАФ'!C28</f>
        <v>#N/A</v>
      </c>
      <c r="B198" s="60" t="e">
        <f>VLOOKUP(A198,'[9]СПИСОК РАФ'!$C$14:$D$37,2,FALSE)</f>
        <v>#N/A</v>
      </c>
      <c r="C198" s="60" t="e">
        <f t="shared" si="14"/>
        <v>#N/A</v>
      </c>
      <c r="D198" s="78">
        <f t="shared" si="15"/>
        <v>0</v>
      </c>
      <c r="E198" s="78">
        <f>IF(ISERROR(VLOOKUP(A198,'[9]ИТОГОВЫЙ личный РАФ 1'!$C$14:$I$37,7,FALSE)),0,(VLOOKUP(A198,'[9]ИТОГОВЫЙ личный РАФ 1'!$C$14:$I$37,7,FALSE)))</f>
        <v>0</v>
      </c>
      <c r="F198" s="96">
        <f>IF(ISERROR(VLOOKUP(A198,'[9]ИТОГОВЫЙ ЛИЧНЫЙ РАФ 2'!$B$13:$H$22,7,FALSE)),0,(VLOOKUP(A198,'[9]ИТОГОВЫЙ ЛИЧНЫЙ РАФ 2'!$B$13:$H$22,7,FALSE)))</f>
        <v>0</v>
      </c>
      <c r="G198" s="59" t="e">
        <f>VLOOKUP(A198,'[9]СПИСОК РАФ'!$C$14:$E$37,3,FALSE)</f>
        <v>#N/A</v>
      </c>
    </row>
    <row r="199" spans="1:7" ht="15">
      <c r="A199" s="59" t="e">
        <f>'[9]СПИСОК РАФ'!C29</f>
        <v>#N/A</v>
      </c>
      <c r="B199" s="60" t="e">
        <f>VLOOKUP(A199,'[9]СПИСОК РАФ'!$C$14:$D$37,2,FALSE)</f>
        <v>#N/A</v>
      </c>
      <c r="C199" s="60" t="e">
        <f t="shared" si="14"/>
        <v>#N/A</v>
      </c>
      <c r="D199" s="78">
        <f t="shared" si="15"/>
        <v>0</v>
      </c>
      <c r="E199" s="78">
        <f>IF(ISERROR(VLOOKUP(A199,'[9]ИТОГОВЫЙ личный РАФ 1'!$C$14:$I$37,7,FALSE)),0,(VLOOKUP(A199,'[9]ИТОГОВЫЙ личный РАФ 1'!$C$14:$I$37,7,FALSE)))</f>
        <v>0</v>
      </c>
      <c r="F199" s="96">
        <f>IF(ISERROR(VLOOKUP(A199,'[9]ИТОГОВЫЙ ЛИЧНЫЙ РАФ 2'!$B$13:$H$22,7,FALSE)),0,(VLOOKUP(A199,'[9]ИТОГОВЫЙ ЛИЧНЫЙ РАФ 2'!$B$13:$H$22,7,FALSE)))</f>
        <v>0</v>
      </c>
      <c r="G199" s="59" t="e">
        <f>VLOOKUP(A199,'[9]СПИСОК РАФ'!$C$14:$E$37,3,FALSE)</f>
        <v>#N/A</v>
      </c>
    </row>
    <row r="200" spans="1:7" ht="15">
      <c r="A200" s="59" t="e">
        <f>'[9]СПИСОК РАФ'!C30</f>
        <v>#N/A</v>
      </c>
      <c r="B200" s="60" t="e">
        <f>VLOOKUP(A200,'[9]СПИСОК РАФ'!$C$14:$D$37,2,FALSE)</f>
        <v>#N/A</v>
      </c>
      <c r="C200" s="60" t="e">
        <f t="shared" si="14"/>
        <v>#N/A</v>
      </c>
      <c r="D200" s="78">
        <f t="shared" si="15"/>
        <v>0</v>
      </c>
      <c r="E200" s="78">
        <f>IF(ISERROR(VLOOKUP(A200,'[9]ИТОГОВЫЙ личный РАФ 1'!$C$14:$I$37,7,FALSE)),0,(VLOOKUP(A200,'[9]ИТОГОВЫЙ личный РАФ 1'!$C$14:$I$37,7,FALSE)))</f>
        <v>0</v>
      </c>
      <c r="F200" s="96">
        <f>IF(ISERROR(VLOOKUP(A200,'[9]ИТОГОВЫЙ ЛИЧНЫЙ РАФ 2'!$B$13:$H$22,7,FALSE)),0,(VLOOKUP(A200,'[9]ИТОГОВЫЙ ЛИЧНЫЙ РАФ 2'!$B$13:$H$22,7,FALSE)))</f>
        <v>0</v>
      </c>
      <c r="G200" s="59" t="e">
        <f>VLOOKUP(A200,'[9]СПИСОК РАФ'!$C$14:$E$37,3,FALSE)</f>
        <v>#N/A</v>
      </c>
    </row>
    <row r="201" spans="1:7" ht="15">
      <c r="A201" s="59" t="e">
        <f>'[9]СПИСОК РАФ'!C31</f>
        <v>#N/A</v>
      </c>
      <c r="B201" s="60" t="e">
        <f>VLOOKUP(A201,'[9]СПИСОК РАФ'!$C$14:$D$37,2,FALSE)</f>
        <v>#N/A</v>
      </c>
      <c r="C201" s="60" t="e">
        <f t="shared" si="14"/>
        <v>#N/A</v>
      </c>
      <c r="D201" s="78">
        <f t="shared" si="15"/>
        <v>0</v>
      </c>
      <c r="E201" s="78">
        <f>IF(ISERROR(VLOOKUP(A201,'[9]ИТОГОВЫЙ личный РАФ 1'!$C$14:$I$37,7,FALSE)),0,(VLOOKUP(A201,'[9]ИТОГОВЫЙ личный РАФ 1'!$C$14:$I$37,7,FALSE)))</f>
        <v>0</v>
      </c>
      <c r="F201" s="96">
        <f>IF(ISERROR(VLOOKUP(A201,'[9]ИТОГОВЫЙ ЛИЧНЫЙ РАФ 2'!$B$13:$H$22,7,FALSE)),0,(VLOOKUP(A201,'[9]ИТОГОВЫЙ ЛИЧНЫЙ РАФ 2'!$B$13:$H$22,7,FALSE)))</f>
        <v>0</v>
      </c>
      <c r="G201" s="59" t="e">
        <f>VLOOKUP(A201,'[9]СПИСОК РАФ'!$C$14:$E$37,3,FALSE)</f>
        <v>#N/A</v>
      </c>
    </row>
    <row r="202" spans="1:7" ht="15">
      <c r="A202" s="59" t="e">
        <f>'[9]СПИСОК РАФ'!C32</f>
        <v>#N/A</v>
      </c>
      <c r="B202" s="60" t="e">
        <f>VLOOKUP(A202,'[9]СПИСОК РАФ'!$C$14:$D$37,2,FALSE)</f>
        <v>#N/A</v>
      </c>
      <c r="C202" s="60" t="e">
        <f t="shared" si="14"/>
        <v>#N/A</v>
      </c>
      <c r="D202" s="78">
        <f t="shared" si="15"/>
        <v>0</v>
      </c>
      <c r="E202" s="78">
        <f>IF(ISERROR(VLOOKUP(A202,'[9]ИТОГОВЫЙ личный РАФ 1'!$C$14:$I$37,7,FALSE)),0,(VLOOKUP(A202,'[9]ИТОГОВЫЙ личный РАФ 1'!$C$14:$I$37,7,FALSE)))</f>
        <v>0</v>
      </c>
      <c r="F202" s="96">
        <f>IF(ISERROR(VLOOKUP(A202,'[9]ИТОГОВЫЙ ЛИЧНЫЙ РАФ 2'!$B$13:$H$22,7,FALSE)),0,(VLOOKUP(A202,'[9]ИТОГОВЫЙ ЛИЧНЫЙ РАФ 2'!$B$13:$H$22,7,FALSE)))</f>
        <v>0</v>
      </c>
      <c r="G202" s="59" t="e">
        <f>VLOOKUP(A202,'[9]СПИСОК РАФ'!$C$14:$E$37,3,FALSE)</f>
        <v>#N/A</v>
      </c>
    </row>
    <row r="203" spans="1:7" ht="15">
      <c r="A203" s="59" t="e">
        <f>'[9]СПИСОК РАФ'!C33</f>
        <v>#N/A</v>
      </c>
      <c r="B203" s="60" t="e">
        <f>VLOOKUP(A203,'[9]СПИСОК РАФ'!$C$14:$D$37,2,FALSE)</f>
        <v>#N/A</v>
      </c>
      <c r="C203" s="60" t="e">
        <f t="shared" si="14"/>
        <v>#N/A</v>
      </c>
      <c r="D203" s="78">
        <f t="shared" si="15"/>
        <v>0</v>
      </c>
      <c r="E203" s="78">
        <f>IF(ISERROR(VLOOKUP(A203,'[9]ИТОГОВЫЙ личный РАФ 1'!$C$14:$I$37,7,FALSE)),0,(VLOOKUP(A203,'[9]ИТОГОВЫЙ личный РАФ 1'!$C$14:$I$37,7,FALSE)))</f>
        <v>0</v>
      </c>
      <c r="F203" s="96">
        <f>IF(ISERROR(VLOOKUP(A203,'[9]ИТОГОВЫЙ ЛИЧНЫЙ РАФ 2'!$B$13:$H$22,7,FALSE)),0,(VLOOKUP(A203,'[9]ИТОГОВЫЙ ЛИЧНЫЙ РАФ 2'!$B$13:$H$22,7,FALSE)))</f>
        <v>0</v>
      </c>
      <c r="G203" s="59" t="e">
        <f>VLOOKUP(A203,'[9]СПИСОК РАФ'!$C$14:$E$37,3,FALSE)</f>
        <v>#N/A</v>
      </c>
    </row>
    <row r="204" spans="1:7" ht="15">
      <c r="A204" s="59" t="e">
        <f>'[9]СПИСОК РАФ'!C34</f>
        <v>#N/A</v>
      </c>
      <c r="B204" s="60" t="e">
        <f>VLOOKUP(A204,'[9]СПИСОК РАФ'!$C$14:$D$37,2,FALSE)</f>
        <v>#N/A</v>
      </c>
      <c r="C204" s="60" t="e">
        <f t="shared" si="14"/>
        <v>#N/A</v>
      </c>
      <c r="D204" s="78">
        <f t="shared" si="15"/>
        <v>0</v>
      </c>
      <c r="E204" s="78">
        <f>IF(ISERROR(VLOOKUP(A204,'[9]ИТОГОВЫЙ личный РАФ 1'!$C$14:$I$37,7,FALSE)),0,(VLOOKUP(A204,'[9]ИТОГОВЫЙ личный РАФ 1'!$C$14:$I$37,7,FALSE)))</f>
        <v>0</v>
      </c>
      <c r="F204" s="96">
        <f>IF(ISERROR(VLOOKUP(A204,'[9]ИТОГОВЫЙ ЛИЧНЫЙ РАФ 2'!$B$13:$H$22,7,FALSE)),0,(VLOOKUP(A204,'[9]ИТОГОВЫЙ ЛИЧНЫЙ РАФ 2'!$B$13:$H$22,7,FALSE)))</f>
        <v>0</v>
      </c>
      <c r="G204" s="59" t="e">
        <f>VLOOKUP(A204,'[9]СПИСОК РАФ'!$C$14:$E$37,3,FALSE)</f>
        <v>#N/A</v>
      </c>
    </row>
    <row r="205" spans="1:7" ht="15">
      <c r="A205" s="59" t="e">
        <f>'[9]СПИСОК РАФ'!C35</f>
        <v>#N/A</v>
      </c>
      <c r="B205" s="60" t="e">
        <f>VLOOKUP(A205,'[9]СПИСОК РАФ'!$C$14:$D$37,2,FALSE)</f>
        <v>#N/A</v>
      </c>
      <c r="C205" s="60" t="e">
        <f t="shared" si="14"/>
        <v>#N/A</v>
      </c>
      <c r="D205" s="78">
        <f t="shared" si="15"/>
        <v>0</v>
      </c>
      <c r="E205" s="78">
        <f>IF(ISERROR(VLOOKUP(A205,'[9]ИТОГОВЫЙ личный РАФ 1'!$C$14:$I$37,7,FALSE)),0,(VLOOKUP(A205,'[9]ИТОГОВЫЙ личный РАФ 1'!$C$14:$I$37,7,FALSE)))</f>
        <v>0</v>
      </c>
      <c r="F205" s="96">
        <f>IF(ISERROR(VLOOKUP(A205,'[9]ИТОГОВЫЙ ЛИЧНЫЙ РАФ 2'!$B$13:$H$22,7,FALSE)),0,(VLOOKUP(A205,'[9]ИТОГОВЫЙ ЛИЧНЫЙ РАФ 2'!$B$13:$H$22,7,FALSE)))</f>
        <v>0</v>
      </c>
      <c r="G205" s="59" t="e">
        <f>VLOOKUP(A205,'[9]СПИСОК РАФ'!$C$14:$E$37,3,FALSE)</f>
        <v>#N/A</v>
      </c>
    </row>
    <row r="206" spans="1:7" ht="15">
      <c r="A206" s="59" t="e">
        <f>'[9]СПИСОК РАФ'!C36</f>
        <v>#N/A</v>
      </c>
      <c r="B206" s="60" t="e">
        <f>VLOOKUP(A206,'[9]СПИСОК РАФ'!$C$14:$D$37,2,FALSE)</f>
        <v>#N/A</v>
      </c>
      <c r="C206" s="60" t="e">
        <f t="shared" si="14"/>
        <v>#N/A</v>
      </c>
      <c r="D206" s="78">
        <f t="shared" si="15"/>
        <v>0</v>
      </c>
      <c r="E206" s="78">
        <f>IF(ISERROR(VLOOKUP(A206,'[9]ИТОГОВЫЙ личный РАФ 1'!$C$14:$I$37,7,FALSE)),0,(VLOOKUP(A206,'[9]ИТОГОВЫЙ личный РАФ 1'!$C$14:$I$37,7,FALSE)))</f>
        <v>0</v>
      </c>
      <c r="F206" s="96">
        <f>IF(ISERROR(VLOOKUP(A206,'[9]ИТОГОВЫЙ ЛИЧНЫЙ РАФ 2'!$B$13:$H$22,7,FALSE)),0,(VLOOKUP(A206,'[9]ИТОГОВЫЙ ЛИЧНЫЙ РАФ 2'!$B$13:$H$22,7,FALSE)))</f>
        <v>0</v>
      </c>
      <c r="G206" s="59" t="e">
        <f>VLOOKUP(A206,'[9]СПИСОК РАФ'!$C$14:$E$37,3,FALSE)</f>
        <v>#N/A</v>
      </c>
    </row>
    <row r="207" spans="1:7" ht="15">
      <c r="A207" s="59" t="e">
        <f>'[9]СПИСОК РАФ'!C37</f>
        <v>#N/A</v>
      </c>
      <c r="B207" s="60" t="e">
        <f>VLOOKUP(A207,'[9]СПИСОК РАФ'!$C$14:$D$37,2,FALSE)</f>
        <v>#N/A</v>
      </c>
      <c r="C207" s="60" t="e">
        <f t="shared" si="14"/>
        <v>#N/A</v>
      </c>
      <c r="D207" s="78">
        <f t="shared" si="15"/>
        <v>0</v>
      </c>
      <c r="E207" s="78">
        <f>IF(ISERROR(VLOOKUP(A207,'[9]ИТОГОВЫЙ личный РАФ 1'!$C$14:$I$37,7,FALSE)),0,(VLOOKUP(A207,'[9]ИТОГОВЫЙ личный РАФ 1'!$C$14:$I$37,7,FALSE)))</f>
        <v>0</v>
      </c>
      <c r="F207" s="96">
        <f>IF(ISERROR(VLOOKUP(A207,'[9]ИТОГОВЫЙ ЛИЧНЫЙ РАФ 2'!$B$13:$H$22,7,FALSE)),0,(VLOOKUP(A207,'[9]ИТОГОВЫЙ ЛИЧНЫЙ РАФ 2'!$B$13:$H$22,7,FALSE)))</f>
        <v>0</v>
      </c>
      <c r="G207" s="59" t="e">
        <f>VLOOKUP(A207,'[9]СПИСОК РАФ'!$C$14:$E$37,3,FALSE)</f>
        <v>#N/A</v>
      </c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  <row r="216" ht="15">
      <c r="B216" s="14"/>
    </row>
    <row r="217" ht="15">
      <c r="B217" s="14"/>
    </row>
    <row r="218" ht="15">
      <c r="B218" s="14"/>
    </row>
    <row r="219" ht="15">
      <c r="B219" s="14"/>
    </row>
    <row r="220" ht="15">
      <c r="B220" s="14"/>
    </row>
    <row r="221" ht="15">
      <c r="B221" s="14"/>
    </row>
    <row r="222" ht="15">
      <c r="B222" s="14"/>
    </row>
    <row r="223" ht="15">
      <c r="B223" s="14"/>
    </row>
    <row r="224" ht="15">
      <c r="B224" s="14"/>
    </row>
    <row r="225" ht="15">
      <c r="B225" s="14"/>
    </row>
    <row r="226" ht="15">
      <c r="B226" s="14"/>
    </row>
    <row r="227" ht="15">
      <c r="B227" s="14"/>
    </row>
    <row r="228" ht="15">
      <c r="B228" s="14"/>
    </row>
    <row r="229" ht="15">
      <c r="B229" s="14"/>
    </row>
    <row r="230" ht="15">
      <c r="B230" s="14"/>
    </row>
    <row r="231" ht="15">
      <c r="B231" s="14"/>
    </row>
    <row r="232" ht="15">
      <c r="B232" s="14"/>
    </row>
    <row r="233" ht="15">
      <c r="B233" s="14"/>
    </row>
    <row r="234" ht="15">
      <c r="B234" s="14"/>
    </row>
    <row r="235" ht="15">
      <c r="B235" s="14"/>
    </row>
    <row r="236" ht="15">
      <c r="B236" s="14"/>
    </row>
    <row r="237" ht="15">
      <c r="B237" s="14"/>
    </row>
    <row r="238" ht="15">
      <c r="B238" s="14"/>
    </row>
    <row r="239" ht="15">
      <c r="B239" s="14"/>
    </row>
    <row r="240" ht="15">
      <c r="B240" s="14"/>
    </row>
    <row r="241" ht="15">
      <c r="B241" s="14"/>
    </row>
    <row r="242" ht="15">
      <c r="B242" s="14"/>
    </row>
    <row r="243" ht="15">
      <c r="B243" s="14"/>
    </row>
    <row r="244" ht="15">
      <c r="B244" s="14"/>
    </row>
    <row r="245" ht="15">
      <c r="B245" s="14"/>
    </row>
  </sheetData>
  <sheetProtection/>
  <conditionalFormatting sqref="B1:F65536">
    <cfRule type="containsErrors" priority="17" dxfId="34" stopIfTrue="1">
      <formula>ISERROR(B1)</formula>
    </cfRule>
    <cfRule type="cellIs" priority="18" dxfId="34" operator="equal" stopIfTrue="1">
      <formula>0</formula>
    </cfRule>
  </conditionalFormatting>
  <conditionalFormatting sqref="A2:A25">
    <cfRule type="containsErrors" priority="16" dxfId="34" stopIfTrue="1">
      <formula>ISERROR(A2)</formula>
    </cfRule>
  </conditionalFormatting>
  <conditionalFormatting sqref="A28:A51">
    <cfRule type="containsErrors" priority="15" dxfId="34" stopIfTrue="1">
      <formula>ISERROR(A28)</formula>
    </cfRule>
  </conditionalFormatting>
  <conditionalFormatting sqref="A54:A77">
    <cfRule type="containsErrors" priority="14" dxfId="34" stopIfTrue="1">
      <formula>ISERROR(A54)</formula>
    </cfRule>
  </conditionalFormatting>
  <conditionalFormatting sqref="A80:A103">
    <cfRule type="containsErrors" priority="13" dxfId="34" stopIfTrue="1">
      <formula>ISERROR(A80)</formula>
    </cfRule>
  </conditionalFormatting>
  <conditionalFormatting sqref="A106:A129">
    <cfRule type="containsErrors" priority="12" dxfId="34" stopIfTrue="1">
      <formula>ISERROR(A106)</formula>
    </cfRule>
  </conditionalFormatting>
  <conditionalFormatting sqref="A132:A155">
    <cfRule type="containsErrors" priority="11" dxfId="34" stopIfTrue="1">
      <formula>ISERROR(A132)</formula>
    </cfRule>
  </conditionalFormatting>
  <conditionalFormatting sqref="A158:A181">
    <cfRule type="containsErrors" priority="10" dxfId="34" stopIfTrue="1">
      <formula>ISERROR(A158)</formula>
    </cfRule>
  </conditionalFormatting>
  <conditionalFormatting sqref="A184:A207">
    <cfRule type="containsErrors" priority="9" dxfId="34" stopIfTrue="1">
      <formula>ISERROR(A184)</formula>
    </cfRule>
  </conditionalFormatting>
  <conditionalFormatting sqref="G2:G25">
    <cfRule type="containsErrors" priority="8" dxfId="34" stopIfTrue="1">
      <formula>ISERROR(G2)</formula>
    </cfRule>
  </conditionalFormatting>
  <conditionalFormatting sqref="G28:G51">
    <cfRule type="containsErrors" priority="7" dxfId="34" stopIfTrue="1">
      <formula>ISERROR(G28)</formula>
    </cfRule>
  </conditionalFormatting>
  <conditionalFormatting sqref="G54:G77">
    <cfRule type="containsErrors" priority="6" dxfId="34" stopIfTrue="1">
      <formula>ISERROR(G54)</formula>
    </cfRule>
  </conditionalFormatting>
  <conditionalFormatting sqref="G80:G103">
    <cfRule type="containsErrors" priority="5" dxfId="34" stopIfTrue="1">
      <formula>ISERROR(G80)</formula>
    </cfRule>
  </conditionalFormatting>
  <conditionalFormatting sqref="G106:G129">
    <cfRule type="containsErrors" priority="4" dxfId="34" stopIfTrue="1">
      <formula>ISERROR(G106)</formula>
    </cfRule>
  </conditionalFormatting>
  <conditionalFormatting sqref="G132:G155">
    <cfRule type="containsErrors" priority="3" dxfId="34" stopIfTrue="1">
      <formula>ISERROR(G132)</formula>
    </cfRule>
  </conditionalFormatting>
  <conditionalFormatting sqref="G158:G181">
    <cfRule type="containsErrors" priority="2" dxfId="34" stopIfTrue="1">
      <formula>ISERROR(G158)</formula>
    </cfRule>
  </conditionalFormatting>
  <conditionalFormatting sqref="G183:G207">
    <cfRule type="containsErrors" priority="1" dxfId="34" stopIfTrue="1">
      <formula>ISERROR(G183)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I_sharpov</dc:creator>
  <cp:keywords/>
  <dc:description/>
  <cp:lastModifiedBy>I_Sharipov</cp:lastModifiedBy>
  <cp:lastPrinted>2016-09-25T13:33:33Z</cp:lastPrinted>
  <dcterms:created xsi:type="dcterms:W3CDTF">2008-06-08T04:55:09Z</dcterms:created>
  <dcterms:modified xsi:type="dcterms:W3CDTF">2016-09-26T03:11:51Z</dcterms:modified>
  <cp:category/>
  <cp:version/>
  <cp:contentType/>
  <cp:contentStatus/>
</cp:coreProperties>
</file>